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drawings/drawing3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drawings/drawing4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drawings/drawing5.xml" ContentType="application/vnd.openxmlformats-officedocument.drawing+xml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ris\Desktop\"/>
    </mc:Choice>
  </mc:AlternateContent>
  <bookViews>
    <workbookView xWindow="0" yWindow="0" windowWidth="21570" windowHeight="7845"/>
  </bookViews>
  <sheets>
    <sheet name="Balance Sheet" sheetId="1" r:id="rId1"/>
    <sheet name="Summary Income Statement" sheetId="2" r:id="rId2"/>
    <sheet name="Detailed Income Statement" sheetId="3" r:id="rId3"/>
    <sheet name="PPSEL Trial Balance" sheetId="4" r:id="rId4"/>
    <sheet name="Building Corp Trial Balance" sheetId="5" r:id="rId5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0">'Balance Sheet'!$A:$F,'Balance Sheet'!$1:$1</definedName>
    <definedName name="_xlnm.Print_Titles" localSheetId="4">'Building Corp Trial Balance'!$A:$B,'Building Corp Trial Balance'!$1:$2</definedName>
    <definedName name="_xlnm.Print_Titles" localSheetId="2">'Detailed Income Statement'!$A:$H,'Detailed Income Statement'!$1:$1</definedName>
    <definedName name="_xlnm.Print_Titles" localSheetId="3">'PPSEL Trial Balance'!$A:$B,'PPSEL Trial Balance'!$1:$2</definedName>
    <definedName name="_xlnm.Print_Titles" localSheetId="1">'Summary Income Statement'!$A:$E,'Summary Income Statement'!$1:$1</definedName>
    <definedName name="QB_COLUMN_29" localSheetId="0" hidden="1">'Balance Sheet'!$G$1</definedName>
    <definedName name="QB_COLUMN_29" localSheetId="2" hidden="1">'Detailed Income Statement'!$I$1</definedName>
    <definedName name="QB_COLUMN_29" localSheetId="1" hidden="1">'Summary Income Statement'!$F$1</definedName>
    <definedName name="QB_COLUMN_290" localSheetId="4" hidden="1">'Building Corp Trial Balance'!$C$1</definedName>
    <definedName name="QB_COLUMN_290" localSheetId="3" hidden="1">'PPSEL Trial Balance'!$C$1</definedName>
    <definedName name="QB_COLUMN_57200" localSheetId="4" hidden="1">'Building Corp Trial Balance'!$C$2</definedName>
    <definedName name="QB_COLUMN_57200" localSheetId="3" hidden="1">'PPSEL Trial Balance'!$C$2</definedName>
    <definedName name="QB_COLUMN_58210" localSheetId="4" hidden="1">'Building Corp Trial Balance'!$E$2</definedName>
    <definedName name="QB_COLUMN_58210" localSheetId="3" hidden="1">'PPSEL Trial Balance'!$D$2</definedName>
    <definedName name="QB_DATA_0" localSheetId="0" hidden="1">'Balance Sheet'!$5:$5,'Balance Sheet'!$6:$6,'Balance Sheet'!$7:$7,'Balance Sheet'!$8:$8,'Balance Sheet'!$9:$9,'Balance Sheet'!$11:$11,'Balance Sheet'!$17:$17,'Balance Sheet'!$20:$20,'Balance Sheet'!$24:$24,'Balance Sheet'!$25:$25,'Balance Sheet'!$26:$26,'Balance Sheet'!$31:$31,'Balance Sheet'!$32:$32,'Balance Sheet'!$33:$33</definedName>
    <definedName name="QB_DATA_0" localSheetId="4" hidden="1">'Building Corp Trial Balance'!$3:$3,'Building Corp Trial Balance'!$4:$4,'Building Corp Trial Balance'!$5:$5,'Building Corp Trial Balance'!$6:$6,'Building Corp Trial Balance'!$7:$7,'Building Corp Trial Balance'!$8:$8,'Building Corp Trial Balance'!$9:$9,'Building Corp Trial Balance'!$10:$10,'Building Corp Trial Balance'!$11:$11,'Building Corp Trial Balance'!$12:$12,'Building Corp Trial Balance'!$13:$13,'Building Corp Trial Balance'!$14:$14,'Building Corp Trial Balance'!$15:$15,'Building Corp Trial Balance'!$16:$16,'Building Corp Trial Balance'!$17:$17,'Building Corp Trial Balance'!$18:$18</definedName>
    <definedName name="QB_DATA_0" localSheetId="2" hidden="1">'Detailed Income Statement'!$5:$5,'Detailed Income Statement'!$7:$7,'Detailed Income Statement'!$8:$8,'Detailed Income Statement'!$9:$9,'Detailed Income Statement'!$12:$12,'Detailed Income Statement'!$13:$13,'Detailed Income Statement'!$14:$14,'Detailed Income Statement'!$15:$15,'Detailed Income Statement'!$18:$18,'Detailed Income Statement'!$21:$21,'Detailed Income Statement'!$23:$23,'Detailed Income Statement'!$27:$27,'Detailed Income Statement'!$31:$31,'Detailed Income Statement'!$34:$34,'Detailed Income Statement'!$36:$36,'Detailed Income Statement'!$38:$38</definedName>
    <definedName name="QB_DATA_0" localSheetId="3" hidden="1">'PPSEL Trial Balance'!$3:$3,'PPSEL Trial Balance'!$4:$4,'PPSEL Trial Balance'!$5:$5,'PPSEL Trial Balance'!$6:$6,'PPSEL Trial Balance'!$7:$7,'PPSEL Trial Balance'!$8:$8,'PPSEL Trial Balance'!$9:$9,'PPSEL Trial Balance'!$10:$10,'PPSEL Trial Balance'!$11:$11,'PPSEL Trial Balance'!$12:$12,'PPSEL Trial Balance'!$13:$13,'PPSEL Trial Balance'!$14:$14,'PPSEL Trial Balance'!$15:$15,'PPSEL Trial Balance'!$16:$16,'PPSEL Trial Balance'!$17:$17,'PPSEL Trial Balance'!$18:$18</definedName>
    <definedName name="QB_DATA_0" localSheetId="1" hidden="1">'Summary Income Statement'!$4:$4,'Summary Income Statement'!$5:$5,'Summary Income Statement'!$6:$6,'Summary Income Statement'!$7:$7,'Summary Income Statement'!$8:$8,'Summary Income Statement'!$12:$12,'Summary Income Statement'!$13:$13,'Summary Income Statement'!$14:$14,'Summary Income Statement'!$15:$15,'Summary Income Statement'!$16:$16,'Summary Income Statement'!$17:$17,'Summary Income Statement'!$18:$18,'Summary Income Statement'!$19:$19,'Summary Income Statement'!$20:$20,'Summary Income Statement'!$21:$21,'Summary Income Statement'!$22:$22</definedName>
    <definedName name="QB_DATA_1" localSheetId="4" hidden="1">'Building Corp Trial Balance'!$19:$19,'Building Corp Trial Balance'!$20:$20,'Building Corp Trial Balance'!$21:$21,'Building Corp Trial Balance'!$22:$22,'Building Corp Trial Balance'!$23:$23,'Building Corp Trial Balance'!$24:$24,'Building Corp Trial Balance'!$25:$25</definedName>
    <definedName name="QB_DATA_1" localSheetId="2" hidden="1">'Detailed Income Statement'!$44:$44,'Detailed Income Statement'!$45:$45,'Detailed Income Statement'!$47:$47,'Detailed Income Statement'!$50:$50,'Detailed Income Statement'!$51:$51,'Detailed Income Statement'!$54:$54,'Detailed Income Statement'!$57:$57,'Detailed Income Statement'!$58:$58,'Detailed Income Statement'!$59:$59,'Detailed Income Statement'!$60:$60,'Detailed Income Statement'!$62:$62,'Detailed Income Statement'!$64:$64,'Detailed Income Statement'!$67:$67,'Detailed Income Statement'!$71:$71,'Detailed Income Statement'!$72:$72,'Detailed Income Statement'!$74:$74</definedName>
    <definedName name="QB_DATA_1" localSheetId="3" hidden="1">'PPSEL Trial Balance'!$19:$19,'PPSEL Trial Balance'!$20:$20,'PPSEL Trial Balance'!$21:$21,'PPSEL Trial Balance'!$22:$22,'PPSEL Trial Balance'!$23:$23,'PPSEL Trial Balance'!$24:$24,'PPSEL Trial Balance'!$25:$25,'PPSEL Trial Balance'!$26:$26,'PPSEL Trial Balance'!$27:$27,'PPSEL Trial Balance'!$28:$28,'PPSEL Trial Balance'!$29:$29,'PPSEL Trial Balance'!$30:$30,'PPSEL Trial Balance'!$31:$31,'PPSEL Trial Balance'!$32:$32,'PPSEL Trial Balance'!$33:$33,'PPSEL Trial Balance'!$34:$34</definedName>
    <definedName name="QB_DATA_1" localSheetId="1" hidden="1">'Summary Income Statement'!$23:$23,'Summary Income Statement'!$24:$24,'Summary Income Statement'!$25:$25</definedName>
    <definedName name="QB_DATA_10" localSheetId="3" hidden="1">'PPSEL Trial Balance'!$163:$163,'PPSEL Trial Balance'!$164:$164,'PPSEL Trial Balance'!$165:$165,'PPSEL Trial Balance'!$166:$166,'PPSEL Trial Balance'!$167:$167,'PPSEL Trial Balance'!$168:$168,'PPSEL Trial Balance'!$169:$169,'PPSEL Trial Balance'!$170:$170,'PPSEL Trial Balance'!$171:$171,'PPSEL Trial Balance'!$172:$172,'PPSEL Trial Balance'!$173:$173,'PPSEL Trial Balance'!$174:$174,'PPSEL Trial Balance'!$175:$175,'PPSEL Trial Balance'!$176:$176,'PPSEL Trial Balance'!$177:$177,'PPSEL Trial Balance'!$178:$178</definedName>
    <definedName name="QB_DATA_2" localSheetId="2" hidden="1">'Detailed Income Statement'!$75:$75,'Detailed Income Statement'!$78:$78,'Detailed Income Statement'!$81:$81,'Detailed Income Statement'!$82:$82,'Detailed Income Statement'!$83:$83,'Detailed Income Statement'!$85:$85,'Detailed Income Statement'!$88:$88,'Detailed Income Statement'!$89:$89,'Detailed Income Statement'!$91:$91,'Detailed Income Statement'!$94:$94,'Detailed Income Statement'!$97:$97,'Detailed Income Statement'!$98:$98,'Detailed Income Statement'!$101:$101,'Detailed Income Statement'!$105:$105,'Detailed Income Statement'!$106:$106,'Detailed Income Statement'!$108:$108</definedName>
    <definedName name="QB_DATA_2" localSheetId="3" hidden="1">'PPSEL Trial Balance'!$35:$35,'PPSEL Trial Balance'!$36:$36,'PPSEL Trial Balance'!$37:$37,'PPSEL Trial Balance'!$38:$38,'PPSEL Trial Balance'!$39:$39,'PPSEL Trial Balance'!$40:$40,'PPSEL Trial Balance'!$41:$41,'PPSEL Trial Balance'!$42:$42,'PPSEL Trial Balance'!$43:$43,'PPSEL Trial Balance'!$44:$44,'PPSEL Trial Balance'!$45:$45,'PPSEL Trial Balance'!$46:$46,'PPSEL Trial Balance'!$47:$47,'PPSEL Trial Balance'!$48:$48,'PPSEL Trial Balance'!$49:$49,'PPSEL Trial Balance'!$50:$50</definedName>
    <definedName name="QB_DATA_3" localSheetId="2" hidden="1">'Detailed Income Statement'!$111:$111,'Detailed Income Statement'!$112:$112,'Detailed Income Statement'!$113:$113,'Detailed Income Statement'!$114:$114,'Detailed Income Statement'!$115:$115,'Detailed Income Statement'!$118:$118,'Detailed Income Statement'!$119:$119,'Detailed Income Statement'!$122:$122,'Detailed Income Statement'!$123:$123,'Detailed Income Statement'!$124:$124,'Detailed Income Statement'!$127:$127,'Detailed Income Statement'!$129:$129,'Detailed Income Statement'!$131:$131,'Detailed Income Statement'!$132:$132,'Detailed Income Statement'!$133:$133,'Detailed Income Statement'!$134:$134</definedName>
    <definedName name="QB_DATA_3" localSheetId="3" hidden="1">'PPSEL Trial Balance'!$51:$51,'PPSEL Trial Balance'!$52:$52,'PPSEL Trial Balance'!$53:$53,'PPSEL Trial Balance'!$54:$54,'PPSEL Trial Balance'!$55:$55,'PPSEL Trial Balance'!$56:$56,'PPSEL Trial Balance'!$57:$57,'PPSEL Trial Balance'!$58:$58,'PPSEL Trial Balance'!$59:$59,'PPSEL Trial Balance'!$60:$60,'PPSEL Trial Balance'!$61:$61,'PPSEL Trial Balance'!$62:$62,'PPSEL Trial Balance'!$63:$63,'PPSEL Trial Balance'!$64:$64,'PPSEL Trial Balance'!$65:$65,'PPSEL Trial Balance'!$66:$66</definedName>
    <definedName name="QB_DATA_4" localSheetId="2" hidden="1">'Detailed Income Statement'!$135:$135,'Detailed Income Statement'!$136:$136,'Detailed Income Statement'!$138:$138,'Detailed Income Statement'!$139:$139,'Detailed Income Statement'!$141:$141,'Detailed Income Statement'!$145:$145,'Detailed Income Statement'!$147:$147,'Detailed Income Statement'!$148:$148,'Detailed Income Statement'!$149:$149,'Detailed Income Statement'!$150:$150,'Detailed Income Statement'!$152:$152,'Detailed Income Statement'!$159:$159,'Detailed Income Statement'!$160:$160,'Detailed Income Statement'!$162:$162,'Detailed Income Statement'!$163:$163,'Detailed Income Statement'!$164:$164</definedName>
    <definedName name="QB_DATA_4" localSheetId="3" hidden="1">'PPSEL Trial Balance'!$67:$67,'PPSEL Trial Balance'!$68:$68,'PPSEL Trial Balance'!$69:$69,'PPSEL Trial Balance'!$70:$70,'PPSEL Trial Balance'!$71:$71,'PPSEL Trial Balance'!$72:$72,'PPSEL Trial Balance'!$73:$73,'PPSEL Trial Balance'!$74:$74,'PPSEL Trial Balance'!$75:$75,'PPSEL Trial Balance'!$76:$76,'PPSEL Trial Balance'!$77:$77,'PPSEL Trial Balance'!$78:$78,'PPSEL Trial Balance'!$79:$79,'PPSEL Trial Balance'!$80:$80,'PPSEL Trial Balance'!$81:$81,'PPSEL Trial Balance'!$82:$82</definedName>
    <definedName name="QB_DATA_5" localSheetId="2" hidden="1">'Detailed Income Statement'!$167:$167,'Detailed Income Statement'!$168:$168,'Detailed Income Statement'!$174:$174,'Detailed Income Statement'!$175:$175,'Detailed Income Statement'!$176:$176,'Detailed Income Statement'!$178:$178,'Detailed Income Statement'!$180:$180,'Detailed Income Statement'!$182:$182,'Detailed Income Statement'!$188:$188,'Detailed Income Statement'!$190:$190,'Detailed Income Statement'!$192:$192,'Detailed Income Statement'!$194:$194,'Detailed Income Statement'!$198:$198,'Detailed Income Statement'!$199:$199,'Detailed Income Statement'!$200:$200,'Detailed Income Statement'!$201:$201</definedName>
    <definedName name="QB_DATA_5" localSheetId="3" hidden="1">'PPSEL Trial Balance'!$83:$83,'PPSEL Trial Balance'!$84:$84,'PPSEL Trial Balance'!$85:$85,'PPSEL Trial Balance'!$86:$86,'PPSEL Trial Balance'!$87:$87,'PPSEL Trial Balance'!$88:$88,'PPSEL Trial Balance'!$89:$89,'PPSEL Trial Balance'!$90:$90,'PPSEL Trial Balance'!$91:$91,'PPSEL Trial Balance'!$92:$92,'PPSEL Trial Balance'!$93:$93,'PPSEL Trial Balance'!$94:$94,'PPSEL Trial Balance'!$95:$95,'PPSEL Trial Balance'!$96:$96,'PPSEL Trial Balance'!$97:$97,'PPSEL Trial Balance'!$98:$98</definedName>
    <definedName name="QB_DATA_6" localSheetId="2" hidden="1">'Detailed Income Statement'!$202:$202,'Detailed Income Statement'!$204:$204,'Detailed Income Statement'!$205:$205,'Detailed Income Statement'!$208:$208,'Detailed Income Statement'!$210:$210,'Detailed Income Statement'!$212:$212,'Detailed Income Statement'!$213:$213,'Detailed Income Statement'!$216:$216,'Detailed Income Statement'!$217:$217,'Detailed Income Statement'!$218:$218,'Detailed Income Statement'!$219:$219,'Detailed Income Statement'!$220:$220,'Detailed Income Statement'!$221:$221,'Detailed Income Statement'!$222:$222,'Detailed Income Statement'!$225:$225,'Detailed Income Statement'!$226:$226</definedName>
    <definedName name="QB_DATA_6" localSheetId="3" hidden="1">'PPSEL Trial Balance'!$99:$99,'PPSEL Trial Balance'!$100:$100,'PPSEL Trial Balance'!$101:$101,'PPSEL Trial Balance'!$102:$102,'PPSEL Trial Balance'!$103:$103,'PPSEL Trial Balance'!$104:$104,'PPSEL Trial Balance'!$105:$105,'PPSEL Trial Balance'!$106:$106,'PPSEL Trial Balance'!$107:$107,'PPSEL Trial Balance'!$108:$108,'PPSEL Trial Balance'!$109:$109,'PPSEL Trial Balance'!$110:$110,'PPSEL Trial Balance'!$111:$111,'PPSEL Trial Balance'!$112:$112,'PPSEL Trial Balance'!$113:$113,'PPSEL Trial Balance'!$114:$114</definedName>
    <definedName name="QB_DATA_7" localSheetId="2" hidden="1">'Detailed Income Statement'!$227:$227,'Detailed Income Statement'!$228:$228,'Detailed Income Statement'!$231:$231,'Detailed Income Statement'!$232:$232,'Detailed Income Statement'!$234:$234,'Detailed Income Statement'!$235:$235,'Detailed Income Statement'!$239:$239,'Detailed Income Statement'!$240:$240,'Detailed Income Statement'!$241:$241,'Detailed Income Statement'!$242:$242,'Detailed Income Statement'!$244:$244,'Detailed Income Statement'!$245:$245,'Detailed Income Statement'!$249:$249,'Detailed Income Statement'!$250:$250,'Detailed Income Statement'!$252:$252,'Detailed Income Statement'!$254:$254</definedName>
    <definedName name="QB_DATA_7" localSheetId="3" hidden="1">'PPSEL Trial Balance'!$115:$115,'PPSEL Trial Balance'!$116:$116,'PPSEL Trial Balance'!$117:$117,'PPSEL Trial Balance'!$118:$118,'PPSEL Trial Balance'!$119:$119,'PPSEL Trial Balance'!$120:$120,'PPSEL Trial Balance'!$121:$121,'PPSEL Trial Balance'!$122:$122,'PPSEL Trial Balance'!$123:$123,'PPSEL Trial Balance'!$124:$124,'PPSEL Trial Balance'!$125:$125,'PPSEL Trial Balance'!$126:$126,'PPSEL Trial Balance'!$127:$127,'PPSEL Trial Balance'!$128:$128,'PPSEL Trial Balance'!$129:$129,'PPSEL Trial Balance'!$130:$130</definedName>
    <definedName name="QB_DATA_8" localSheetId="2" hidden="1">'Detailed Income Statement'!$255:$255,'Detailed Income Statement'!$257:$257,'Detailed Income Statement'!$258:$258,'Detailed Income Statement'!$259:$259,'Detailed Income Statement'!$261:$261,'Detailed Income Statement'!$264:$264,'Detailed Income Statement'!$265:$265,'Detailed Income Statement'!$266:$266,'Detailed Income Statement'!$270:$270,'Detailed Income Statement'!$272:$272,'Detailed Income Statement'!$273:$273,'Detailed Income Statement'!$274:$274,'Detailed Income Statement'!$278:$278,'Detailed Income Statement'!$281:$281,'Detailed Income Statement'!$282:$282,'Detailed Income Statement'!$286:$286</definedName>
    <definedName name="QB_DATA_8" localSheetId="3" hidden="1">'PPSEL Trial Balance'!$131:$131,'PPSEL Trial Balance'!$132:$132,'PPSEL Trial Balance'!$133:$133,'PPSEL Trial Balance'!$134:$134,'PPSEL Trial Balance'!$135:$135,'PPSEL Trial Balance'!$136:$136,'PPSEL Trial Balance'!$137:$137,'PPSEL Trial Balance'!$138:$138,'PPSEL Trial Balance'!$139:$139,'PPSEL Trial Balance'!$140:$140,'PPSEL Trial Balance'!$141:$141,'PPSEL Trial Balance'!$142:$142,'PPSEL Trial Balance'!$143:$143,'PPSEL Trial Balance'!$144:$144,'PPSEL Trial Balance'!$145:$145,'PPSEL Trial Balance'!$146:$146</definedName>
    <definedName name="QB_DATA_9" localSheetId="3" hidden="1">'PPSEL Trial Balance'!$147:$147,'PPSEL Trial Balance'!$148:$148,'PPSEL Trial Balance'!$149:$149,'PPSEL Trial Balance'!$150:$150,'PPSEL Trial Balance'!$151:$151,'PPSEL Trial Balance'!$152:$152,'PPSEL Trial Balance'!$153:$153,'PPSEL Trial Balance'!$154:$154,'PPSEL Trial Balance'!$155:$155,'PPSEL Trial Balance'!$156:$156,'PPSEL Trial Balance'!$157:$157,'PPSEL Trial Balance'!$158:$158,'PPSEL Trial Balance'!$159:$159,'PPSEL Trial Balance'!$160:$160,'PPSEL Trial Balance'!$161:$161,'PPSEL Trial Balance'!$162:$162</definedName>
    <definedName name="QB_FORMULA_0" localSheetId="0" hidden="1">'Balance Sheet'!$G$10,'Balance Sheet'!$G$12,'Balance Sheet'!$G$13,'Balance Sheet'!$G$21,'Balance Sheet'!$G$22,'Balance Sheet'!$G$27,'Balance Sheet'!$G$28,'Balance Sheet'!$G$29,'Balance Sheet'!$G$34,'Balance Sheet'!$G$35</definedName>
    <definedName name="QB_FORMULA_0" localSheetId="4" hidden="1">'Building Corp Trial Balance'!$C$26,'Building Corp Trial Balance'!$E$26</definedName>
    <definedName name="QB_FORMULA_0" localSheetId="2" hidden="1">'Detailed Income Statement'!$I$10,'Detailed Income Statement'!$I$16,'Detailed Income Statement'!$I$19,'Detailed Income Statement'!$I$24,'Detailed Income Statement'!$I$25,'Detailed Income Statement'!$I$28,'Detailed Income Statement'!$I$29,'Detailed Income Statement'!$I$32,'Detailed Income Statement'!$I$35,'Detailed Income Statement'!$I$39,'Detailed Income Statement'!$I$40,'Detailed Income Statement'!$I$41,'Detailed Income Statement'!$I$48,'Detailed Income Statement'!$I$52,'Detailed Income Statement'!$I$55,'Detailed Income Statement'!$I$61</definedName>
    <definedName name="QB_FORMULA_0" localSheetId="3" hidden="1">'PPSEL Trial Balance'!$C$179,'PPSEL Trial Balance'!$D$179</definedName>
    <definedName name="QB_FORMULA_0" localSheetId="1" hidden="1">'Summary Income Statement'!$F$9,'Summary Income Statement'!$F$10,'Summary Income Statement'!$F$26,'Summary Income Statement'!$F$27,'Summary Income Statement'!$F$28</definedName>
    <definedName name="QB_FORMULA_1" localSheetId="2" hidden="1">'Detailed Income Statement'!$I$65,'Detailed Income Statement'!$I$68,'Detailed Income Statement'!$I$69,'Detailed Income Statement'!$I$76,'Detailed Income Statement'!$I$79,'Detailed Income Statement'!$I$84,'Detailed Income Statement'!$I$86,'Detailed Income Statement'!$I$92,'Detailed Income Statement'!$I$95,'Detailed Income Statement'!$I$99,'Detailed Income Statement'!$I$102,'Detailed Income Statement'!$I$103,'Detailed Income Statement'!$I$109,'Detailed Income Statement'!$I$116,'Detailed Income Statement'!$I$120,'Detailed Income Statement'!$I$125</definedName>
    <definedName name="QB_FORMULA_2" localSheetId="2" hidden="1">'Detailed Income Statement'!$I$128,'Detailed Income Statement'!$I$137,'Detailed Income Statement'!$I$142,'Detailed Income Statement'!$I$146,'Detailed Income Statement'!$I$153,'Detailed Income Statement'!$I$154,'Detailed Income Statement'!$I$155,'Detailed Income Statement'!$I$161,'Detailed Income Statement'!$I$165,'Detailed Income Statement'!$I$169,'Detailed Income Statement'!$I$170,'Detailed Income Statement'!$I$177,'Detailed Income Statement'!$I$181,'Detailed Income Statement'!$I$183,'Detailed Income Statement'!$I$184,'Detailed Income Statement'!$I$189</definedName>
    <definedName name="QB_FORMULA_3" localSheetId="2" hidden="1">'Detailed Income Statement'!$I$191,'Detailed Income Statement'!$I$195,'Detailed Income Statement'!$I$196,'Detailed Income Statement'!$I$206,'Detailed Income Statement'!$I$209,'Detailed Income Statement'!$I$214,'Detailed Income Statement'!$I$223,'Detailed Income Statement'!$I$229,'Detailed Income Statement'!$I$233,'Detailed Income Statement'!$I$236,'Detailed Income Statement'!$I$243,'Detailed Income Statement'!$I$246,'Detailed Income Statement'!$I$253,'Detailed Income Statement'!$I$260,'Detailed Income Statement'!$I$262,'Detailed Income Statement'!$I$267</definedName>
    <definedName name="QB_FORMULA_4" localSheetId="2" hidden="1">'Detailed Income Statement'!$I$268,'Detailed Income Statement'!$I$275,'Detailed Income Statement'!$I$276,'Detailed Income Statement'!$I$279,'Detailed Income Statement'!$I$283,'Detailed Income Statement'!$I$287,'Detailed Income Statement'!$I$288,'Detailed Income Statement'!$I$289,'Detailed Income Statement'!$I$290,'Detailed Income Statement'!$I$291</definedName>
    <definedName name="QB_ROW_1" localSheetId="0" hidden="1">'Balance Sheet'!$A$2</definedName>
    <definedName name="QB_ROW_1000210" localSheetId="3" hidden="1">'PPSEL Trial Balance'!$B$21</definedName>
    <definedName name="QB_ROW_1000230" localSheetId="0" hidden="1">'Balance Sheet'!$D$9</definedName>
    <definedName name="QB_ROW_1001210" localSheetId="3" hidden="1">'PPSEL Trial Balance'!$B$17</definedName>
    <definedName name="QB_ROW_1001330" localSheetId="0" hidden="1">'Balance Sheet'!$D$8</definedName>
    <definedName name="QB_ROW_1002210" localSheetId="3" hidden="1">'PPSEL Trial Balance'!$B$12</definedName>
    <definedName name="QB_ROW_1003210" localSheetId="3" hidden="1">'PPSEL Trial Balance'!$B$15</definedName>
    <definedName name="QB_ROW_1004210" localSheetId="3" hidden="1">'PPSEL Trial Balance'!$B$16</definedName>
    <definedName name="QB_ROW_1005210" localSheetId="3" hidden="1">'PPSEL Trial Balance'!$B$13</definedName>
    <definedName name="QB_ROW_1006210" localSheetId="3" hidden="1">'PPSEL Trial Balance'!$B$14</definedName>
    <definedName name="QB_ROW_1007210" localSheetId="3" hidden="1">'PPSEL Trial Balance'!$B$18</definedName>
    <definedName name="QB_ROW_1008210" localSheetId="3" hidden="1">'PPSEL Trial Balance'!$B$19</definedName>
    <definedName name="QB_ROW_1009210" localSheetId="3" hidden="1">'PPSEL Trial Balance'!$B$20</definedName>
    <definedName name="QB_ROW_1011" localSheetId="0" hidden="1">'Balance Sheet'!$B$3</definedName>
    <definedName name="QB_ROW_1013210" localSheetId="3" hidden="1">'PPSEL Trial Balance'!$B$31</definedName>
    <definedName name="QB_ROW_1013240" localSheetId="0" hidden="1">'Balance Sheet'!$E$25</definedName>
    <definedName name="QB_ROW_1015210" localSheetId="3" hidden="1">'PPSEL Trial Balance'!$B$32</definedName>
    <definedName name="QB_ROW_1015240" localSheetId="0" hidden="1">'Balance Sheet'!$E$26</definedName>
    <definedName name="QB_ROW_10331" localSheetId="0" hidden="1">'Balance Sheet'!$D$17</definedName>
    <definedName name="QB_ROW_107210" localSheetId="3" hidden="1">'PPSEL Trial Balance'!$B$170</definedName>
    <definedName name="QB_ROW_107260" localSheetId="2" hidden="1">'Detailed Income Statement'!$G$266</definedName>
    <definedName name="QB_ROW_108210" localSheetId="3" hidden="1">'PPSEL Trial Balance'!$B$169</definedName>
    <definedName name="QB_ROW_108260" localSheetId="2" hidden="1">'Detailed Income Statement'!$G$265</definedName>
    <definedName name="QB_ROW_110050" localSheetId="2" hidden="1">'Detailed Income Statement'!$F$211</definedName>
    <definedName name="QB_ROW_11031" localSheetId="0" hidden="1">'Balance Sheet'!$D$18</definedName>
    <definedName name="QB_ROW_110350" localSheetId="2" hidden="1">'Detailed Income Statement'!$F$214</definedName>
    <definedName name="QB_ROW_11331" localSheetId="0" hidden="1">'Balance Sheet'!$D$22</definedName>
    <definedName name="QB_ROW_116210" localSheetId="3" hidden="1">'PPSEL Trial Balance'!$B$151</definedName>
    <definedName name="QB_ROW_116250" localSheetId="2" hidden="1">'Detailed Income Statement'!$F$234</definedName>
    <definedName name="QB_ROW_117210" localSheetId="3" hidden="1">'PPSEL Trial Balance'!$B$146</definedName>
    <definedName name="QB_ROW_117260" localSheetId="2" hidden="1">'Detailed Income Statement'!$G$225</definedName>
    <definedName name="QB_ROW_12031" localSheetId="0" hidden="1">'Balance Sheet'!$D$23</definedName>
    <definedName name="QB_ROW_12050" localSheetId="2" hidden="1">'Detailed Income Statement'!$F$63</definedName>
    <definedName name="QB_ROW_122210" localSheetId="3" hidden="1">'PPSEL Trial Balance'!$B$147</definedName>
    <definedName name="QB_ROW_122260" localSheetId="2" hidden="1">'Detailed Income Statement'!$G$226</definedName>
    <definedName name="QB_ROW_12331" localSheetId="0" hidden="1">'Balance Sheet'!$D$27</definedName>
    <definedName name="QB_ROW_12350" localSheetId="2" hidden="1">'Detailed Income Statement'!$F$65</definedName>
    <definedName name="QB_ROW_1311" localSheetId="0" hidden="1">'Balance Sheet'!$B$12</definedName>
    <definedName name="QB_ROW_133210" localSheetId="3" hidden="1">'PPSEL Trial Balance'!$B$49</definedName>
    <definedName name="QB_ROW_133240" localSheetId="2" hidden="1">'Detailed Income Statement'!$E$36</definedName>
    <definedName name="QB_ROW_133240" localSheetId="1" hidden="1">'Summary Income Statement'!$E$7</definedName>
    <definedName name="QB_ROW_14011" localSheetId="0" hidden="1">'Balance Sheet'!$B$30</definedName>
    <definedName name="QB_ROW_14311" localSheetId="0" hidden="1">'Balance Sheet'!$B$34</definedName>
    <definedName name="QB_ROW_144210" localSheetId="3" hidden="1">'PPSEL Trial Balance'!$B$96</definedName>
    <definedName name="QB_ROW_144260" localSheetId="2" hidden="1">'Detailed Income Statement'!$G$131</definedName>
    <definedName name="QB_ROW_145210" localSheetId="3" hidden="1">'PPSEL Trial Balance'!$B$62</definedName>
    <definedName name="QB_ROW_145260" localSheetId="2" hidden="1">'Detailed Income Statement'!$G$64</definedName>
    <definedName name="QB_ROW_150210" localSheetId="3" hidden="1">'PPSEL Trial Balance'!$B$116</definedName>
    <definedName name="QB_ROW_150260" localSheetId="2" hidden="1">'Detailed Income Statement'!$G$168</definedName>
    <definedName name="QB_ROW_16210" localSheetId="4" hidden="1">'Building Corp Trial Balance'!$B$7</definedName>
    <definedName name="QB_ROW_165040" localSheetId="2" hidden="1">'Detailed Income Statement'!$E$87</definedName>
    <definedName name="QB_ROW_165340" localSheetId="2" hidden="1">'Detailed Income Statement'!$E$103</definedName>
    <definedName name="QB_ROW_165340" localSheetId="1" hidden="1">'Summary Income Statement'!$E$14</definedName>
    <definedName name="QB_ROW_167210" localSheetId="3" hidden="1">'PPSEL Trial Balance'!$B$78</definedName>
    <definedName name="QB_ROW_167260" localSheetId="2" hidden="1">'Detailed Income Statement'!$G$97</definedName>
    <definedName name="QB_ROW_169210" localSheetId="3" hidden="1">'PPSEL Trial Balance'!$B$40</definedName>
    <definedName name="QB_ROW_169260" localSheetId="2" hidden="1">'Detailed Income Statement'!$G$12</definedName>
    <definedName name="QB_ROW_17210" localSheetId="4" hidden="1">'Building Corp Trial Balance'!$B$10</definedName>
    <definedName name="QB_ROW_17221" localSheetId="0" hidden="1">'Balance Sheet'!$C$33</definedName>
    <definedName name="QB_ROW_18301" localSheetId="2" hidden="1">'Detailed Income Statement'!$A$291</definedName>
    <definedName name="QB_ROW_18301" localSheetId="1" hidden="1">'Summary Income Statement'!$A$28</definedName>
    <definedName name="QB_ROW_189040" localSheetId="2" hidden="1">'Detailed Income Statement'!$E$280</definedName>
    <definedName name="QB_ROW_189340" localSheetId="2" hidden="1">'Detailed Income Statement'!$E$283</definedName>
    <definedName name="QB_ROW_189340" localSheetId="1" hidden="1">'Summary Income Statement'!$E$24</definedName>
    <definedName name="QB_ROW_190050" localSheetId="2" hidden="1">'Detailed Income Statement'!$F$53</definedName>
    <definedName name="QB_ROW_19011" localSheetId="2" hidden="1">'Detailed Income Statement'!$B$2</definedName>
    <definedName name="QB_ROW_19011" localSheetId="1" hidden="1">'Summary Income Statement'!$B$2</definedName>
    <definedName name="QB_ROW_190210" localSheetId="3" hidden="1">'PPSEL Trial Balance'!$B$56</definedName>
    <definedName name="QB_ROW_190260" localSheetId="2" hidden="1">'Detailed Income Statement'!$G$54</definedName>
    <definedName name="QB_ROW_190350" localSheetId="2" hidden="1">'Detailed Income Statement'!$F$55</definedName>
    <definedName name="QB_ROW_19050" localSheetId="2" hidden="1">'Detailed Income Statement'!$F$230</definedName>
    <definedName name="QB_ROW_19210" localSheetId="4" hidden="1">'Building Corp Trial Balance'!$B$22</definedName>
    <definedName name="QB_ROW_19210" localSheetId="3" hidden="1">'PPSEL Trial Balance'!$B$149</definedName>
    <definedName name="QB_ROW_19260" localSheetId="2" hidden="1">'Detailed Income Statement'!$G$232</definedName>
    <definedName name="QB_ROW_19311" localSheetId="2" hidden="1">'Detailed Income Statement'!$B$290</definedName>
    <definedName name="QB_ROW_19311" localSheetId="1" hidden="1">'Summary Income Statement'!$B$27</definedName>
    <definedName name="QB_ROW_19350" localSheetId="2" hidden="1">'Detailed Income Statement'!$F$233</definedName>
    <definedName name="QB_ROW_20031" localSheetId="2" hidden="1">'Detailed Income Statement'!$D$3</definedName>
    <definedName name="QB_ROW_20031" localSheetId="1" hidden="1">'Summary Income Statement'!$D$3</definedName>
    <definedName name="QB_ROW_2021" localSheetId="0" hidden="1">'Balance Sheet'!$C$4</definedName>
    <definedName name="QB_ROW_20331" localSheetId="2" hidden="1">'Detailed Income Statement'!$D$40</definedName>
    <definedName name="QB_ROW_20331" localSheetId="1" hidden="1">'Summary Income Statement'!$D$9</definedName>
    <definedName name="QB_ROW_206050" localSheetId="2" hidden="1">'Detailed Income Statement'!$F$77</definedName>
    <definedName name="QB_ROW_206210" localSheetId="3" hidden="1">'PPSEL Trial Balance'!$B$68</definedName>
    <definedName name="QB_ROW_206260" localSheetId="2" hidden="1">'Detailed Income Statement'!$G$78</definedName>
    <definedName name="QB_ROW_206350" localSheetId="2" hidden="1">'Detailed Income Statement'!$F$79</definedName>
    <definedName name="QB_ROW_21031" localSheetId="2" hidden="1">'Detailed Income Statement'!$D$42</definedName>
    <definedName name="QB_ROW_21031" localSheetId="1" hidden="1">'Summary Income Statement'!$D$11</definedName>
    <definedName name="QB_ROW_21331" localSheetId="2" hidden="1">'Detailed Income Statement'!$D$289</definedName>
    <definedName name="QB_ROW_21331" localSheetId="1" hidden="1">'Summary Income Statement'!$D$26</definedName>
    <definedName name="QB_ROW_216210" localSheetId="3" hidden="1">'PPSEL Trial Balance'!$B$155</definedName>
    <definedName name="QB_ROW_216260" localSheetId="2" hidden="1">'Detailed Income Statement'!$G$239</definedName>
    <definedName name="QB_ROW_220210" localSheetId="3" hidden="1">'PPSEL Trial Balance'!$B$142</definedName>
    <definedName name="QB_ROW_220260" localSheetId="2" hidden="1">'Detailed Income Statement'!$G$219</definedName>
    <definedName name="QB_ROW_2210" localSheetId="3" hidden="1">'PPSEL Trial Balance'!$B$50</definedName>
    <definedName name="QB_ROW_22210" localSheetId="4" hidden="1">'Building Corp Trial Balance'!$B$25</definedName>
    <definedName name="QB_ROW_223210" localSheetId="3" hidden="1">'PPSEL Trial Balance'!$B$10</definedName>
    <definedName name="QB_ROW_223330" localSheetId="0" hidden="1">'Balance Sheet'!$D$6</definedName>
    <definedName name="QB_ROW_2250" localSheetId="2" hidden="1">'Detailed Income Statement'!$F$38</definedName>
    <definedName name="QB_ROW_2321" localSheetId="0" hidden="1">'Balance Sheet'!$C$10</definedName>
    <definedName name="QB_ROW_235050" localSheetId="2" hidden="1">'Detailed Income Statement'!$F$100</definedName>
    <definedName name="QB_ROW_235350" localSheetId="2" hidden="1">'Detailed Income Statement'!$F$102</definedName>
    <definedName name="QB_ROW_24210" localSheetId="3" hidden="1">'PPSEL Trial Balance'!$B$33</definedName>
    <definedName name="QB_ROW_24220" localSheetId="0" hidden="1">'Balance Sheet'!$C$31</definedName>
    <definedName name="QB_ROW_25060" localSheetId="2" hidden="1">'Detailed Income Statement'!$G$144</definedName>
    <definedName name="QB_ROW_25210" localSheetId="4" hidden="1">'Building Corp Trial Balance'!$B$24</definedName>
    <definedName name="QB_ROW_25210" localSheetId="3" hidden="1">'PPSEL Trial Balance'!$B$104</definedName>
    <definedName name="QB_ROW_25270" localSheetId="2" hidden="1">'Detailed Income Statement'!$H$145</definedName>
    <definedName name="QB_ROW_25301" localSheetId="4" hidden="1">'Building Corp Trial Balance'!$A$26</definedName>
    <definedName name="QB_ROW_25301" localSheetId="3" hidden="1">'PPSEL Trial Balance'!$A$179</definedName>
    <definedName name="QB_ROW_25360" localSheetId="2" hidden="1">'Detailed Income Statement'!$G$146</definedName>
    <definedName name="QB_ROW_258210" localSheetId="3" hidden="1">'PPSEL Trial Balance'!$B$91</definedName>
    <definedName name="QB_ROW_258260" localSheetId="2" hidden="1">'Detailed Income Statement'!$G$123</definedName>
    <definedName name="QB_ROW_26210" localSheetId="3" hidden="1">'PPSEL Trial Balance'!$B$35</definedName>
    <definedName name="QB_ROW_26250" localSheetId="2" hidden="1">'Detailed Income Statement'!$F$5</definedName>
    <definedName name="QB_ROW_27210" localSheetId="3" hidden="1">'PPSEL Trial Balance'!$B$135</definedName>
    <definedName name="QB_ROW_27250" localSheetId="2" hidden="1">'Detailed Income Statement'!$F$210</definedName>
    <definedName name="QB_ROW_28040" localSheetId="2" hidden="1">'Detailed Income Statement'!$E$197</definedName>
    <definedName name="QB_ROW_282210" localSheetId="3" hidden="1">'PPSEL Trial Balance'!$B$130</definedName>
    <definedName name="QB_ROW_282250" localSheetId="2" hidden="1">'Detailed Income Statement'!$F$201</definedName>
    <definedName name="QB_ROW_283210" localSheetId="3" hidden="1">'PPSEL Trial Balance'!$B$128</definedName>
    <definedName name="QB_ROW_283250" localSheetId="2" hidden="1">'Detailed Income Statement'!$F$199</definedName>
    <definedName name="QB_ROW_28340" localSheetId="2" hidden="1">'Detailed Income Statement'!$E$236</definedName>
    <definedName name="QB_ROW_28340" localSheetId="1" hidden="1">'Summary Income Statement'!$E$19</definedName>
    <definedName name="QB_ROW_284050" localSheetId="2" hidden="1">'Detailed Income Statement'!$F$203</definedName>
    <definedName name="QB_ROW_284350" localSheetId="2" hidden="1">'Detailed Income Statement'!$F$206</definedName>
    <definedName name="QB_ROW_285050" localSheetId="2" hidden="1">'Detailed Income Statement'!$F$207</definedName>
    <definedName name="QB_ROW_285350" localSheetId="2" hidden="1">'Detailed Income Statement'!$F$209</definedName>
    <definedName name="QB_ROW_297040" localSheetId="2" hidden="1">'Detailed Income Statement'!$E$70</definedName>
    <definedName name="QB_ROW_297340" localSheetId="2" hidden="1">'Detailed Income Statement'!$E$86</definedName>
    <definedName name="QB_ROW_297340" localSheetId="1" hidden="1">'Summary Income Statement'!$E$13</definedName>
    <definedName name="QB_ROW_298050" localSheetId="2" hidden="1">'Detailed Income Statement'!$F$80</definedName>
    <definedName name="QB_ROW_298350" localSheetId="2" hidden="1">'Detailed Income Statement'!$F$84</definedName>
    <definedName name="QB_ROW_299040" localSheetId="2" hidden="1">'Detailed Income Statement'!$E$104</definedName>
    <definedName name="QB_ROW_299340" localSheetId="2" hidden="1">'Detailed Income Statement'!$E$155</definedName>
    <definedName name="QB_ROW_299340" localSheetId="1" hidden="1">'Summary Income Statement'!$E$15</definedName>
    <definedName name="QB_ROW_300050" localSheetId="2" hidden="1">'Detailed Income Statement'!$F$130</definedName>
    <definedName name="QB_ROW_300210" localSheetId="3" hidden="1">'PPSEL Trial Balance'!$B$95</definedName>
    <definedName name="QB_ROW_300260" localSheetId="2" hidden="1">'Detailed Income Statement'!$G$136</definedName>
    <definedName name="QB_ROW_300350" localSheetId="2" hidden="1">'Detailed Income Statement'!$F$137</definedName>
    <definedName name="QB_ROW_301" localSheetId="0" hidden="1">'Balance Sheet'!$A$13</definedName>
    <definedName name="QB_ROW_301050" localSheetId="2" hidden="1">'Detailed Income Statement'!$F$121</definedName>
    <definedName name="QB_ROW_301350" localSheetId="2" hidden="1">'Detailed Income Statement'!$F$125</definedName>
    <definedName name="QB_ROW_302050" localSheetId="2" hidden="1">'Detailed Income Statement'!$F$49</definedName>
    <definedName name="QB_ROW_302350" localSheetId="2" hidden="1">'Detailed Income Statement'!$F$52</definedName>
    <definedName name="QB_ROW_303050" localSheetId="2" hidden="1">'Detailed Income Statement'!$F$46</definedName>
    <definedName name="QB_ROW_303350" localSheetId="2" hidden="1">'Detailed Income Statement'!$F$48</definedName>
    <definedName name="QB_ROW_304210" localSheetId="3" hidden="1">'PPSEL Trial Balance'!$B$100</definedName>
    <definedName name="QB_ROW_304260" localSheetId="2" hidden="1">'Detailed Income Statement'!$G$135</definedName>
    <definedName name="QB_ROW_3050" localSheetId="2" hidden="1">'Detailed Income Statement'!$F$20</definedName>
    <definedName name="QB_ROW_305040" localSheetId="2" hidden="1">'Detailed Income Statement'!$E$185</definedName>
    <definedName name="QB_ROW_305340" localSheetId="2" hidden="1">'Detailed Income Statement'!$E$196</definedName>
    <definedName name="QB_ROW_305340" localSheetId="1" hidden="1">'Summary Income Statement'!$E$18</definedName>
    <definedName name="QB_ROW_306040" localSheetId="2" hidden="1">'Detailed Income Statement'!$E$171</definedName>
    <definedName name="QB_ROW_306340" localSheetId="2" hidden="1">'Detailed Income Statement'!$E$184</definedName>
    <definedName name="QB_ROW_306340" localSheetId="1" hidden="1">'Summary Income Statement'!$E$17</definedName>
    <definedName name="QB_ROW_307040" localSheetId="2" hidden="1">'Detailed Income Statement'!$E$237</definedName>
    <definedName name="QB_ROW_307210" localSheetId="3" hidden="1">'PPSEL Trial Balance'!$B$153</definedName>
    <definedName name="QB_ROW_307250" localSheetId="2" hidden="1">'Detailed Income Statement'!$F$245</definedName>
    <definedName name="QB_ROW_307340" localSheetId="2" hidden="1">'Detailed Income Statement'!$E$246</definedName>
    <definedName name="QB_ROW_307340" localSheetId="1" hidden="1">'Summary Income Statement'!$E$20</definedName>
    <definedName name="QB_ROW_308040" localSheetId="2" hidden="1">'Detailed Income Statement'!$E$247</definedName>
    <definedName name="QB_ROW_308340" localSheetId="2" hidden="1">'Detailed Income Statement'!$E$268</definedName>
    <definedName name="QB_ROW_308340" localSheetId="1" hidden="1">'Summary Income Statement'!$E$21</definedName>
    <definedName name="QB_ROW_309210" localSheetId="3" hidden="1">'PPSEL Trial Balance'!$B$65</definedName>
    <definedName name="QB_ROW_309250" localSheetId="2" hidden="1">'Detailed Income Statement'!$F$72</definedName>
    <definedName name="QB_ROW_310050" localSheetId="2" hidden="1">'Detailed Income Statement'!$F$73</definedName>
    <definedName name="QB_ROW_310350" localSheetId="2" hidden="1">'Detailed Income Statement'!$F$76</definedName>
    <definedName name="QB_ROW_311210" localSheetId="3" hidden="1">'PPSEL Trial Balance'!$B$74</definedName>
    <definedName name="QB_ROW_311250" localSheetId="2" hidden="1">'Detailed Income Statement'!$F$89</definedName>
    <definedName name="QB_ROW_312050" localSheetId="2" hidden="1">'Detailed Income Statement'!$F$90</definedName>
    <definedName name="QB_ROW_312350" localSheetId="2" hidden="1">'Detailed Income Statement'!$F$92</definedName>
    <definedName name="QB_ROW_326040" localSheetId="2" hidden="1">'Detailed Income Statement'!$E$156</definedName>
    <definedName name="QB_ROW_326340" localSheetId="2" hidden="1">'Detailed Income Statement'!$E$170</definedName>
    <definedName name="QB_ROW_326340" localSheetId="1" hidden="1">'Summary Income Statement'!$E$16</definedName>
    <definedName name="QB_ROW_328050" localSheetId="2" hidden="1">'Detailed Income Statement'!$F$166</definedName>
    <definedName name="QB_ROW_328350" localSheetId="2" hidden="1">'Detailed Income Statement'!$F$169</definedName>
    <definedName name="QB_ROW_3321" localSheetId="0" hidden="1">'Balance Sheet'!$C$11</definedName>
    <definedName name="QB_ROW_33210" localSheetId="4" hidden="1">'Building Corp Trial Balance'!$B$19</definedName>
    <definedName name="QB_ROW_334050" localSheetId="2" hidden="1">'Detailed Income Statement'!$F$186</definedName>
    <definedName name="QB_ROW_334210" localSheetId="3" hidden="1">'PPSEL Trial Balance'!$B$123</definedName>
    <definedName name="QB_ROW_334260" localSheetId="2" hidden="1">'Detailed Income Statement'!$G$190</definedName>
    <definedName name="QB_ROW_334350" localSheetId="2" hidden="1">'Detailed Income Statement'!$F$191</definedName>
    <definedName name="QB_ROW_3350" localSheetId="2" hidden="1">'Detailed Income Statement'!$F$25</definedName>
    <definedName name="QB_ROW_335210" localSheetId="3" hidden="1">'PPSEL Trial Balance'!$B$125</definedName>
    <definedName name="QB_ROW_335250" localSheetId="2" hidden="1">'Detailed Income Statement'!$F$192</definedName>
    <definedName name="QB_ROW_337050" localSheetId="2" hidden="1">'Detailed Income Statement'!$F$193</definedName>
    <definedName name="QB_ROW_337350" localSheetId="2" hidden="1">'Detailed Income Statement'!$F$195</definedName>
    <definedName name="QB_ROW_339050" localSheetId="2" hidden="1">'Detailed Income Statement'!$F$238</definedName>
    <definedName name="QB_ROW_339210" localSheetId="3" hidden="1">'PPSEL Trial Balance'!$B$154</definedName>
    <definedName name="QB_ROW_339260" localSheetId="2" hidden="1">'Detailed Income Statement'!$G$242</definedName>
    <definedName name="QB_ROW_339350" localSheetId="2" hidden="1">'Detailed Income Statement'!$F$243</definedName>
    <definedName name="QB_ROW_341050" localSheetId="2" hidden="1">'Detailed Income Statement'!$F$248</definedName>
    <definedName name="QB_ROW_341350" localSheetId="2" hidden="1">'Detailed Income Statement'!$F$262</definedName>
    <definedName name="QB_ROW_343210" localSheetId="3" hidden="1">'PPSEL Trial Balance'!$B$171</definedName>
    <definedName name="QB_ROW_343250" localSheetId="2" hidden="1">'Detailed Income Statement'!$F$270</definedName>
    <definedName name="QB_ROW_351050" localSheetId="2" hidden="1">'Detailed Income Statement'!$F$107</definedName>
    <definedName name="QB_ROW_351210" localSheetId="3" hidden="1">'PPSEL Trial Balance'!$B$82</definedName>
    <definedName name="QB_ROW_351260" localSheetId="2" hidden="1">'Detailed Income Statement'!$G$108</definedName>
    <definedName name="QB_ROW_351350" localSheetId="2" hidden="1">'Detailed Income Statement'!$F$109</definedName>
    <definedName name="QB_ROW_352050" localSheetId="2" hidden="1">'Detailed Income Statement'!$F$117</definedName>
    <definedName name="QB_ROW_35210" localSheetId="4" hidden="1">'Building Corp Trial Balance'!$B$6</definedName>
    <definedName name="QB_ROW_352350" localSheetId="2" hidden="1">'Detailed Income Statement'!$F$120</definedName>
    <definedName name="QB_ROW_355210" localSheetId="3" hidden="1">'PPSEL Trial Balance'!$B$107</definedName>
    <definedName name="QB_ROW_355260" localSheetId="2" hidden="1">'Detailed Income Statement'!$G$149</definedName>
    <definedName name="QB_ROW_361210" localSheetId="3" hidden="1">'PPSEL Trial Balance'!$B$54</definedName>
    <definedName name="QB_ROW_361260" localSheetId="2" hidden="1">'Detailed Income Statement'!$G$50</definedName>
    <definedName name="QB_ROW_36210" localSheetId="4" hidden="1">'Building Corp Trial Balance'!$B$21</definedName>
    <definedName name="QB_ROW_362210" localSheetId="3" hidden="1">'PPSEL Trial Balance'!$B$55</definedName>
    <definedName name="QB_ROW_362260" localSheetId="2" hidden="1">'Detailed Income Statement'!$G$51</definedName>
    <definedName name="QB_ROW_366210" localSheetId="3" hidden="1">'PPSEL Trial Balance'!$B$53</definedName>
    <definedName name="QB_ROW_366260" localSheetId="2" hidden="1">'Detailed Income Statement'!$G$47</definedName>
    <definedName name="QB_ROW_369210" localSheetId="3" hidden="1">'PPSEL Trial Balance'!$B$67</definedName>
    <definedName name="QB_ROW_369260" localSheetId="2" hidden="1">'Detailed Income Statement'!$G$75</definedName>
    <definedName name="QB_ROW_370210" localSheetId="3" hidden="1">'PPSEL Trial Balance'!$B$66</definedName>
    <definedName name="QB_ROW_370260" localSheetId="2" hidden="1">'Detailed Income Statement'!$G$74</definedName>
    <definedName name="QB_ROW_372210" localSheetId="3" hidden="1">'PPSEL Trial Balance'!$B$75</definedName>
    <definedName name="QB_ROW_372260" localSheetId="2" hidden="1">'Detailed Income Statement'!$G$91</definedName>
    <definedName name="QB_ROW_376210" localSheetId="3" hidden="1">'PPSEL Trial Balance'!$B$88</definedName>
    <definedName name="QB_ROW_376260" localSheetId="2" hidden="1">'Detailed Income Statement'!$G$118</definedName>
    <definedName name="QB_ROW_377210" localSheetId="3" hidden="1">'PPSEL Trial Balance'!$B$89</definedName>
    <definedName name="QB_ROW_377260" localSheetId="2" hidden="1">'Detailed Income Statement'!$G$119</definedName>
    <definedName name="QB_ROW_380210" localSheetId="3" hidden="1">'PPSEL Trial Balance'!$B$132</definedName>
    <definedName name="QB_ROW_380260" localSheetId="2" hidden="1">'Detailed Income Statement'!$G$204</definedName>
    <definedName name="QB_ROW_38210" localSheetId="3" hidden="1">'PPSEL Trial Balance'!$B$37</definedName>
    <definedName name="QB_ROW_38260" localSheetId="2" hidden="1">'Detailed Income Statement'!$G$7</definedName>
    <definedName name="QB_ROW_383210" localSheetId="3" hidden="1">'PPSEL Trial Balance'!$B$133</definedName>
    <definedName name="QB_ROW_383260" localSheetId="2" hidden="1">'Detailed Income Statement'!$G$205</definedName>
    <definedName name="QB_ROW_387210" localSheetId="3" hidden="1">'PPSEL Trial Balance'!$B$134</definedName>
    <definedName name="QB_ROW_387260" localSheetId="2" hidden="1">'Detailed Income Statement'!$G$208</definedName>
    <definedName name="QB_ROW_388210" localSheetId="3" hidden="1">'PPSEL Trial Balance'!$B$144</definedName>
    <definedName name="QB_ROW_388260" localSheetId="2" hidden="1">'Detailed Income Statement'!$G$221</definedName>
    <definedName name="QB_ROW_39050" localSheetId="2" hidden="1">'Detailed Income Statement'!$F$11</definedName>
    <definedName name="QB_ROW_391060" localSheetId="2" hidden="1">'Detailed Income Statement'!$G$151</definedName>
    <definedName name="QB_ROW_391210" localSheetId="3" hidden="1">'PPSEL Trial Balance'!$B$109</definedName>
    <definedName name="QB_ROW_391270" localSheetId="2" hidden="1">'Detailed Income Statement'!$H$152</definedName>
    <definedName name="QB_ROW_391360" localSheetId="2" hidden="1">'Detailed Income Statement'!$G$153</definedName>
    <definedName name="QB_ROW_39210" localSheetId="4" hidden="1">'Building Corp Trial Balance'!$B$11</definedName>
    <definedName name="QB_ROW_39210" localSheetId="3" hidden="1">'PPSEL Trial Balance'!$B$39</definedName>
    <definedName name="QB_ROW_39260" localSheetId="2" hidden="1">'Detailed Income Statement'!$G$15</definedName>
    <definedName name="QB_ROW_39350" localSheetId="2" hidden="1">'Detailed Income Statement'!$F$16</definedName>
    <definedName name="QB_ROW_394060" localSheetId="2" hidden="1">'Detailed Income Statement'!$G$251</definedName>
    <definedName name="QB_ROW_394360" localSheetId="2" hidden="1">'Detailed Income Statement'!$G$253</definedName>
    <definedName name="QB_ROW_408050" localSheetId="2" hidden="1">'Detailed Income Statement'!$F$140</definedName>
    <definedName name="QB_ROW_408350" localSheetId="2" hidden="1">'Detailed Income Statement'!$F$142</definedName>
    <definedName name="QB_ROW_415210" localSheetId="3" hidden="1">'PPSEL Trial Balance'!$B$152</definedName>
    <definedName name="QB_ROW_415250" localSheetId="2" hidden="1">'Detailed Income Statement'!$F$235</definedName>
    <definedName name="QB_ROW_417210" localSheetId="3" hidden="1">'PPSEL Trial Balance'!$B$102</definedName>
    <definedName name="QB_ROW_417250" localSheetId="2" hidden="1">'Detailed Income Statement'!$F$139</definedName>
    <definedName name="QB_ROW_4210" localSheetId="4" hidden="1">'Building Corp Trial Balance'!$B$20</definedName>
    <definedName name="QB_ROW_4210" localSheetId="3" hidden="1">'PPSEL Trial Balance'!$B$44</definedName>
    <definedName name="QB_ROW_42210" localSheetId="3" hidden="1">'PPSEL Trial Balance'!$B$140</definedName>
    <definedName name="QB_ROW_42260" localSheetId="2" hidden="1">'Detailed Income Statement'!$G$217</definedName>
    <definedName name="QB_ROW_4260" localSheetId="2" hidden="1">'Detailed Income Statement'!$G$21</definedName>
    <definedName name="QB_ROW_43050" localSheetId="2" hidden="1">'Detailed Income Statement'!$F$126</definedName>
    <definedName name="QB_ROW_43210" localSheetId="4" hidden="1">'Building Corp Trial Balance'!$B$16</definedName>
    <definedName name="QB_ROW_432210" localSheetId="3" hidden="1">'PPSEL Trial Balance'!$B$150</definedName>
    <definedName name="QB_ROW_432260" localSheetId="2" hidden="1">'Detailed Income Statement'!$G$231</definedName>
    <definedName name="QB_ROW_433050" localSheetId="2" hidden="1">'Detailed Income Statement'!$F$26</definedName>
    <definedName name="QB_ROW_433350" localSheetId="2" hidden="1">'Detailed Income Statement'!$F$28</definedName>
    <definedName name="QB_ROW_43350" localSheetId="2" hidden="1">'Detailed Income Statement'!$F$128</definedName>
    <definedName name="QB_ROW_440210" localSheetId="3" hidden="1">'PPSEL Trial Balance'!$B$38</definedName>
    <definedName name="QB_ROW_440260" localSheetId="2" hidden="1">'Detailed Income Statement'!$G$8</definedName>
    <definedName name="QB_ROW_44060" localSheetId="2" hidden="1">'Detailed Income Statement'!$G$187</definedName>
    <definedName name="QB_ROW_44210" localSheetId="4" hidden="1">'Building Corp Trial Balance'!$B$9</definedName>
    <definedName name="QB_ROW_44210" localSheetId="3" hidden="1">'PPSEL Trial Balance'!$B$124</definedName>
    <definedName name="QB_ROW_44270" localSheetId="2" hidden="1">'Detailed Income Statement'!$H$188</definedName>
    <definedName name="QB_ROW_44360" localSheetId="2" hidden="1">'Detailed Income Statement'!$G$189</definedName>
    <definedName name="QB_ROW_46040" localSheetId="2" hidden="1">'Detailed Income Statement'!$E$284</definedName>
    <definedName name="QB_ROW_46340" localSheetId="2" hidden="1">'Detailed Income Statement'!$E$288</definedName>
    <definedName name="QB_ROW_46340" localSheetId="1" hidden="1">'Summary Income Statement'!$E$25</definedName>
    <definedName name="QB_ROW_478050" localSheetId="2" hidden="1">'Detailed Income Statement'!$F$96</definedName>
    <definedName name="QB_ROW_478210" localSheetId="3" hidden="1">'PPSEL Trial Balance'!$B$77</definedName>
    <definedName name="QB_ROW_478260" localSheetId="2" hidden="1">'Detailed Income Statement'!$G$98</definedName>
    <definedName name="QB_ROW_478350" localSheetId="2" hidden="1">'Detailed Income Statement'!$F$99</definedName>
    <definedName name="QB_ROW_48060" localSheetId="2" hidden="1">'Detailed Income Statement'!$G$256</definedName>
    <definedName name="QB_ROW_48210" localSheetId="3" hidden="1">'PPSEL Trial Balance'!$B$164</definedName>
    <definedName name="QB_ROW_482210" localSheetId="3" hidden="1">'PPSEL Trial Balance'!$B$81</definedName>
    <definedName name="QB_ROW_482250" localSheetId="2" hidden="1">'Detailed Income Statement'!$F$106</definedName>
    <definedName name="QB_ROW_48270" localSheetId="2" hidden="1">'Detailed Income Statement'!$H$259</definedName>
    <definedName name="QB_ROW_483050" localSheetId="2" hidden="1">'Detailed Income Statement'!$F$110</definedName>
    <definedName name="QB_ROW_483350" localSheetId="2" hidden="1">'Detailed Income Statement'!$F$116</definedName>
    <definedName name="QB_ROW_48360" localSheetId="2" hidden="1">'Detailed Income Statement'!$G$260</definedName>
    <definedName name="QB_ROW_485210" localSheetId="3" hidden="1">'PPSEL Trial Balance'!$B$86</definedName>
    <definedName name="QB_ROW_485260" localSheetId="2" hidden="1">'Detailed Income Statement'!$G$114</definedName>
    <definedName name="QB_ROW_486210" localSheetId="3" hidden="1">'PPSEL Trial Balance'!$B$87</definedName>
    <definedName name="QB_ROW_486260" localSheetId="2" hidden="1">'Detailed Income Statement'!$G$115</definedName>
    <definedName name="QB_ROW_487210" localSheetId="3" hidden="1">'PPSEL Trial Balance'!$B$101</definedName>
    <definedName name="QB_ROW_487250" localSheetId="2" hidden="1">'Detailed Income Statement'!$F$138</definedName>
    <definedName name="QB_ROW_49210" localSheetId="3" hidden="1">'PPSEL Trial Balance'!$B$167</definedName>
    <definedName name="QB_ROW_492210" localSheetId="3" hidden="1">'PPSEL Trial Balance'!$B$29</definedName>
    <definedName name="QB_ROW_49260" localSheetId="2" hidden="1">'Detailed Income Statement'!$G$261</definedName>
    <definedName name="QB_ROW_494210" localSheetId="3" hidden="1">'PPSEL Trial Balance'!$B$28</definedName>
    <definedName name="QB_ROW_50210" localSheetId="3" hidden="1">'PPSEL Trial Balance'!$B$139</definedName>
    <definedName name="QB_ROW_50260" localSheetId="2" hidden="1">'Detailed Income Statement'!$G$216</definedName>
    <definedName name="QB_ROW_504210" localSheetId="3" hidden="1">'PPSEL Trial Balance'!$B$84</definedName>
    <definedName name="QB_ROW_504260" localSheetId="2" hidden="1">'Detailed Income Statement'!$G$112</definedName>
    <definedName name="QB_ROW_5060" localSheetId="2" hidden="1">'Detailed Income Statement'!$G$22</definedName>
    <definedName name="QB_ROW_507210" localSheetId="3" hidden="1">'PPSEL Trial Balance'!$B$27</definedName>
    <definedName name="QB_ROW_508210" localSheetId="3" hidden="1">'PPSEL Trial Balance'!$B$26</definedName>
    <definedName name="QB_ROW_509210" localSheetId="3" hidden="1">'PPSEL Trial Balance'!$B$172</definedName>
    <definedName name="QB_ROW_509260" localSheetId="2" hidden="1">'Detailed Income Statement'!$G$272</definedName>
    <definedName name="QB_ROW_518210" localSheetId="3" hidden="1">'PPSEL Trial Balance'!$B$30</definedName>
    <definedName name="QB_ROW_5210" localSheetId="3" hidden="1">'PPSEL Trial Balance'!$B$45</definedName>
    <definedName name="QB_ROW_52210" localSheetId="4" hidden="1">'Building Corp Trial Balance'!$B$17</definedName>
    <definedName name="QB_ROW_5270" localSheetId="2" hidden="1">'Detailed Income Statement'!$H$23</definedName>
    <definedName name="QB_ROW_5360" localSheetId="2" hidden="1">'Detailed Income Statement'!$G$24</definedName>
    <definedName name="QB_ROW_55050" localSheetId="2" hidden="1">'Detailed Income Statement'!$F$263</definedName>
    <definedName name="QB_ROW_55350" localSheetId="2" hidden="1">'Detailed Income Statement'!$F$267</definedName>
    <definedName name="QB_ROW_556210" localSheetId="3" hidden="1">'PPSEL Trial Balance'!$B$3</definedName>
    <definedName name="QB_ROW_556330" localSheetId="0" hidden="1">'Balance Sheet'!$D$5</definedName>
    <definedName name="QB_ROW_559210" localSheetId="3" hidden="1">'PPSEL Trial Balance'!$B$24</definedName>
    <definedName name="QB_ROW_56040" localSheetId="2" hidden="1">'Detailed Income Statement'!$E$269</definedName>
    <definedName name="QB_ROW_56210" localSheetId="4" hidden="1">'Building Corp Trial Balance'!$B$13</definedName>
    <definedName name="QB_ROW_56340" localSheetId="2" hidden="1">'Detailed Income Statement'!$E$276</definedName>
    <definedName name="QB_ROW_56340" localSheetId="1" hidden="1">'Summary Income Statement'!$E$22</definedName>
    <definedName name="QB_ROW_57210" localSheetId="3" hidden="1">'PPSEL Trial Balance'!$B$168</definedName>
    <definedName name="QB_ROW_57260" localSheetId="2" hidden="1">'Detailed Income Statement'!$G$264</definedName>
    <definedName name="QB_ROW_573210" localSheetId="3" hidden="1">'PPSEL Trial Balance'!$B$126</definedName>
    <definedName name="QB_ROW_573260" localSheetId="2" hidden="1">'Detailed Income Statement'!$G$194</definedName>
    <definedName name="QB_ROW_581210" localSheetId="3" hidden="1">'PPSEL Trial Balance'!$B$115</definedName>
    <definedName name="QB_ROW_581260" localSheetId="2" hidden="1">'Detailed Income Statement'!$G$167</definedName>
    <definedName name="QB_ROW_582210" localSheetId="3" hidden="1">'PPSEL Trial Balance'!$B$6</definedName>
    <definedName name="QB_ROW_584210" localSheetId="3" hidden="1">'PPSEL Trial Balance'!$B$8</definedName>
    <definedName name="QB_ROW_59210" localSheetId="3" hidden="1">'PPSEL Trial Balance'!$B$176</definedName>
    <definedName name="QB_ROW_59250" localSheetId="2" hidden="1">'Detailed Income Statement'!$F$281</definedName>
    <definedName name="QB_ROW_599210" localSheetId="3" hidden="1">'PPSEL Trial Balance'!$B$99</definedName>
    <definedName name="QB_ROW_599260" localSheetId="2" hidden="1">'Detailed Income Statement'!$G$134</definedName>
    <definedName name="QB_ROW_60340" localSheetId="0" hidden="1">'Balance Sheet'!$E$24</definedName>
    <definedName name="QB_ROW_618210" localSheetId="3" hidden="1">'PPSEL Trial Balance'!$B$136</definedName>
    <definedName name="QB_ROW_618260" localSheetId="2" hidden="1">'Detailed Income Statement'!$G$212</definedName>
    <definedName name="QB_ROW_619210" localSheetId="3" hidden="1">'PPSEL Trial Balance'!$B$161</definedName>
    <definedName name="QB_ROW_619270" localSheetId="2" hidden="1">'Detailed Income Statement'!$H$252</definedName>
    <definedName name="QB_ROW_620210" localSheetId="3" hidden="1">'PPSEL Trial Balance'!$B$160</definedName>
    <definedName name="QB_ROW_620260" localSheetId="2" hidden="1">'Detailed Income Statement'!$G$250</definedName>
    <definedName name="QB_ROW_6210" localSheetId="3" hidden="1">'PPSEL Trial Balance'!$B$43</definedName>
    <definedName name="QB_ROW_625210" localSheetId="3" hidden="1">'PPSEL Trial Balance'!$B$94</definedName>
    <definedName name="QB_ROW_625250" localSheetId="2" hidden="1">'Detailed Income Statement'!$F$129</definedName>
    <definedName name="QB_ROW_6260" localSheetId="2" hidden="1">'Detailed Income Statement'!$G$18</definedName>
    <definedName name="QB_ROW_633210" localSheetId="3" hidden="1">'PPSEL Trial Balance'!$B$59</definedName>
    <definedName name="QB_ROW_633260" localSheetId="2" hidden="1">'Detailed Income Statement'!$G$58</definedName>
    <definedName name="QB_ROW_641210" localSheetId="3" hidden="1">'PPSEL Trial Balance'!$B$60</definedName>
    <definedName name="QB_ROW_641260" localSheetId="2" hidden="1">'Detailed Income Statement'!$G$59</definedName>
    <definedName name="QB_ROW_647210" localSheetId="3" hidden="1">'PPSEL Trial Balance'!$B$72</definedName>
    <definedName name="QB_ROW_647250" localSheetId="2" hidden="1">'Detailed Income Statement'!$F$85</definedName>
    <definedName name="QB_ROW_650210" localSheetId="3" hidden="1">'PPSEL Trial Balance'!$B$83</definedName>
    <definedName name="QB_ROW_650260" localSheetId="2" hidden="1">'Detailed Income Statement'!$G$111</definedName>
    <definedName name="QB_ROW_654210" localSheetId="3" hidden="1">'PPSEL Trial Balance'!$B$173</definedName>
    <definedName name="QB_ROW_654260" localSheetId="2" hidden="1">'Detailed Income Statement'!$G$273</definedName>
    <definedName name="QB_ROW_657210" localSheetId="3" hidden="1">'PPSEL Trial Balance'!$B$174</definedName>
    <definedName name="QB_ROW_657260" localSheetId="2" hidden="1">'Detailed Income Statement'!$G$274</definedName>
    <definedName name="QB_ROW_666210" localSheetId="3" hidden="1">'PPSEL Trial Balance'!$B$42</definedName>
    <definedName name="QB_ROW_666260" localSheetId="2" hidden="1">'Detailed Income Statement'!$G$14</definedName>
    <definedName name="QB_ROW_668210" localSheetId="3" hidden="1">'PPSEL Trial Balance'!$B$129</definedName>
    <definedName name="QB_ROW_668250" localSheetId="2" hidden="1">'Detailed Income Statement'!$F$200</definedName>
    <definedName name="QB_ROW_669210" localSheetId="3" hidden="1">'PPSEL Trial Balance'!$B$51</definedName>
    <definedName name="QB_ROW_669250" localSheetId="2" hidden="1">'Detailed Income Statement'!$F$44</definedName>
    <definedName name="QB_ROW_670210" localSheetId="3" hidden="1">'PPSEL Trial Balance'!$B$64</definedName>
    <definedName name="QB_ROW_670250" localSheetId="2" hidden="1">'Detailed Income Statement'!$F$71</definedName>
    <definedName name="QB_ROW_671210" localSheetId="3" hidden="1">'PPSEL Trial Balance'!$B$73</definedName>
    <definedName name="QB_ROW_671250" localSheetId="2" hidden="1">'Detailed Income Statement'!$F$88</definedName>
    <definedName name="QB_ROW_672210" localSheetId="3" hidden="1">'PPSEL Trial Balance'!$B$159</definedName>
    <definedName name="QB_ROW_672260" localSheetId="2" hidden="1">'Detailed Income Statement'!$G$249</definedName>
    <definedName name="QB_ROW_673210" localSheetId="3" hidden="1">'PPSEL Trial Balance'!$B$127</definedName>
    <definedName name="QB_ROW_673250" localSheetId="2" hidden="1">'Detailed Income Statement'!$F$198</definedName>
    <definedName name="QB_ROW_674210" localSheetId="3" hidden="1">'PPSEL Trial Balance'!$B$80</definedName>
    <definedName name="QB_ROW_674250" localSheetId="2" hidden="1">'Detailed Income Statement'!$F$105</definedName>
    <definedName name="QB_ROW_678210" localSheetId="3" hidden="1">'PPSEL Trial Balance'!$B$98</definedName>
    <definedName name="QB_ROW_678260" localSheetId="2" hidden="1">'Detailed Income Statement'!$G$133</definedName>
    <definedName name="QB_ROW_679210" localSheetId="3" hidden="1">'PPSEL Trial Balance'!$B$120</definedName>
    <definedName name="QB_ROW_679270" localSheetId="2" hidden="1">'Detailed Income Statement'!$H$175</definedName>
    <definedName name="QB_ROW_680210" localSheetId="3" hidden="1">'PPSEL Trial Balance'!$B$162</definedName>
    <definedName name="QB_ROW_680260" localSheetId="2" hidden="1">'Detailed Income Statement'!$G$254</definedName>
    <definedName name="QB_ROW_684210" localSheetId="3" hidden="1">'PPSEL Trial Balance'!$B$166</definedName>
    <definedName name="QB_ROW_684270" localSheetId="2" hidden="1">'Detailed Income Statement'!$H$258</definedName>
    <definedName name="QB_ROW_685210" localSheetId="3" hidden="1">'PPSEL Trial Balance'!$B$165</definedName>
    <definedName name="QB_ROW_685270" localSheetId="2" hidden="1">'Detailed Income Statement'!$H$257</definedName>
    <definedName name="QB_ROW_690210" localSheetId="3" hidden="1">'PPSEL Trial Balance'!$B$148</definedName>
    <definedName name="QB_ROW_690260" localSheetId="2" hidden="1">'Detailed Income Statement'!$G$227</definedName>
    <definedName name="QB_ROW_69040" localSheetId="2" hidden="1">'Detailed Income Statement'!$E$43</definedName>
    <definedName name="QB_ROW_691210" localSheetId="3" hidden="1">'PPSEL Trial Balance'!$B$93</definedName>
    <definedName name="QB_ROW_691260" localSheetId="2" hidden="1">'Detailed Income Statement'!$G$127</definedName>
    <definedName name="QB_ROW_692210" localSheetId="3" hidden="1">'PPSEL Trial Balance'!$B$79</definedName>
    <definedName name="QB_ROW_692260" localSheetId="2" hidden="1">'Detailed Income Statement'!$G$101</definedName>
    <definedName name="QB_ROW_69340" localSheetId="2" hidden="1">'Detailed Income Statement'!$E$69</definedName>
    <definedName name="QB_ROW_69340" localSheetId="1" hidden="1">'Summary Income Statement'!$E$12</definedName>
    <definedName name="QB_ROW_7001" localSheetId="0" hidden="1">'Balance Sheet'!$A$14</definedName>
    <definedName name="QB_ROW_701210" localSheetId="3" hidden="1">'PPSEL Trial Balance'!$B$58</definedName>
    <definedName name="QB_ROW_701260" localSheetId="2" hidden="1">'Detailed Income Statement'!$G$57</definedName>
    <definedName name="QB_ROW_70210" localSheetId="4" hidden="1">'Building Corp Trial Balance'!$B$8</definedName>
    <definedName name="QB_ROW_70210" localSheetId="3" hidden="1">'PPSEL Trial Balance'!$B$52</definedName>
    <definedName name="QB_ROW_70250" localSheetId="2" hidden="1">'Detailed Income Statement'!$F$45</definedName>
    <definedName name="QB_ROW_71210" localSheetId="3" hidden="1">'PPSEL Trial Balance'!$B$22</definedName>
    <definedName name="QB_ROW_72210" localSheetId="4" hidden="1">'Building Corp Trial Balance'!$B$12</definedName>
    <definedName name="QB_ROW_72210" localSheetId="3" hidden="1">'PPSEL Trial Balance'!$B$61</definedName>
    <definedName name="QB_ROW_72250" localSheetId="2" hidden="1">'Detailed Income Statement'!$F$62</definedName>
    <definedName name="QB_ROW_7301" localSheetId="0" hidden="1">'Balance Sheet'!$A$35</definedName>
    <definedName name="QB_ROW_73050" localSheetId="2" hidden="1">'Detailed Income Statement'!$F$56</definedName>
    <definedName name="QB_ROW_73210" localSheetId="3" hidden="1">'PPSEL Trial Balance'!$B$57</definedName>
    <definedName name="QB_ROW_73260" localSheetId="2" hidden="1">'Detailed Income Statement'!$G$60</definedName>
    <definedName name="QB_ROW_73350" localSheetId="2" hidden="1">'Detailed Income Statement'!$F$61</definedName>
    <definedName name="QB_ROW_74050" localSheetId="2" hidden="1">'Detailed Income Statement'!$F$224</definedName>
    <definedName name="QB_ROW_741210" localSheetId="3" hidden="1">'PPSEL Trial Balance'!$B$48</definedName>
    <definedName name="QB_ROW_741250" localSheetId="2" hidden="1">'Detailed Income Statement'!$F$34</definedName>
    <definedName name="QB_ROW_74210" localSheetId="3" hidden="1">'PPSEL Trial Balance'!$B$145</definedName>
    <definedName name="QB_ROW_74260" localSheetId="2" hidden="1">'Detailed Income Statement'!$G$228</definedName>
    <definedName name="QB_ROW_74350" localSheetId="2" hidden="1">'Detailed Income Statement'!$F$229</definedName>
    <definedName name="QB_ROW_747210" localSheetId="3" hidden="1">'PPSEL Trial Balance'!$B$163</definedName>
    <definedName name="QB_ROW_747260" localSheetId="2" hidden="1">'Detailed Income Statement'!$G$255</definedName>
    <definedName name="QB_ROW_75050" localSheetId="2" hidden="1">'Detailed Income Statement'!$F$172</definedName>
    <definedName name="QB_ROW_75210" localSheetId="3" hidden="1">'PPSEL Trial Balance'!$B$117</definedName>
    <definedName name="QB_ROW_75260" localSheetId="2" hidden="1">'Detailed Income Statement'!$G$182</definedName>
    <definedName name="QB_ROW_75350" localSheetId="2" hidden="1">'Detailed Income Statement'!$F$183</definedName>
    <definedName name="QB_ROW_76210" localSheetId="3" hidden="1">'PPSEL Trial Balance'!$B$121</definedName>
    <definedName name="QB_ROW_76260" localSheetId="2" hidden="1">'Detailed Income Statement'!$G$178</definedName>
    <definedName name="QB_ROW_798210" localSheetId="3" hidden="1">'PPSEL Trial Balance'!$B$85</definedName>
    <definedName name="QB_ROW_798260" localSheetId="2" hidden="1">'Detailed Income Statement'!$G$113</definedName>
    <definedName name="QB_ROW_799060" localSheetId="2" hidden="1">'Detailed Income Statement'!$G$158</definedName>
    <definedName name="QB_ROW_799210" localSheetId="3" hidden="1">'PPSEL Trial Balance'!$B$111</definedName>
    <definedName name="QB_ROW_799270" localSheetId="2" hidden="1">'Detailed Income Statement'!$H$160</definedName>
    <definedName name="QB_ROW_799360" localSheetId="2" hidden="1">'Detailed Income Statement'!$G$161</definedName>
    <definedName name="QB_ROW_800210" localSheetId="3" hidden="1">'PPSEL Trial Balance'!$B$119</definedName>
    <definedName name="QB_ROW_800270" localSheetId="2" hidden="1">'Detailed Income Statement'!$H$174</definedName>
    <definedName name="QB_ROW_80060" localSheetId="2" hidden="1">'Detailed Income Statement'!$G$173</definedName>
    <definedName name="QB_ROW_8011" localSheetId="0" hidden="1">'Balance Sheet'!$B$15</definedName>
    <definedName name="QB_ROW_80210" localSheetId="4" hidden="1">'Building Corp Trial Balance'!$B$23</definedName>
    <definedName name="QB_ROW_80210" localSheetId="3" hidden="1">'PPSEL Trial Balance'!$B$118</definedName>
    <definedName name="QB_ROW_80270" localSheetId="2" hidden="1">'Detailed Income Statement'!$H$176</definedName>
    <definedName name="QB_ROW_80360" localSheetId="2" hidden="1">'Detailed Income Statement'!$G$177</definedName>
    <definedName name="QB_ROW_8060" localSheetId="2" hidden="1">'Detailed Income Statement'!$G$179</definedName>
    <definedName name="QB_ROW_809040" localSheetId="2" hidden="1">'Detailed Income Statement'!$E$277</definedName>
    <definedName name="QB_ROW_809340" localSheetId="2" hidden="1">'Detailed Income Statement'!$E$279</definedName>
    <definedName name="QB_ROW_809340" localSheetId="1" hidden="1">'Summary Income Statement'!$E$23</definedName>
    <definedName name="QB_ROW_812050" localSheetId="2" hidden="1">'Detailed Income Statement'!$F$157</definedName>
    <definedName name="QB_ROW_812210" localSheetId="3" hidden="1">'PPSEL Trial Balance'!$B$110</definedName>
    <definedName name="QB_ROW_812260" localSheetId="2" hidden="1">'Detailed Income Statement'!$G$164</definedName>
    <definedName name="QB_ROW_812350" localSheetId="2" hidden="1">'Detailed Income Statement'!$F$165</definedName>
    <definedName name="QB_ROW_8210" localSheetId="3" hidden="1">'PPSEL Trial Balance'!$B$122</definedName>
    <definedName name="QB_ROW_82210" localSheetId="4" hidden="1">'Building Corp Trial Balance'!$B$5</definedName>
    <definedName name="QB_ROW_82210" localSheetId="3" hidden="1">'PPSEL Trial Balance'!$B$141</definedName>
    <definedName name="QB_ROW_82260" localSheetId="2" hidden="1">'Detailed Income Statement'!$G$218</definedName>
    <definedName name="QB_ROW_825210" localSheetId="3" hidden="1">'PPSEL Trial Balance'!$B$113</definedName>
    <definedName name="QB_ROW_825260" localSheetId="2" hidden="1">'Detailed Income Statement'!$G$162</definedName>
    <definedName name="QB_ROW_8270" localSheetId="2" hidden="1">'Detailed Income Statement'!$H$180</definedName>
    <definedName name="QB_ROW_827210" localSheetId="3" hidden="1">'PPSEL Trial Balance'!$B$97</definedName>
    <definedName name="QB_ROW_827260" localSheetId="2" hidden="1">'Detailed Income Statement'!$G$132</definedName>
    <definedName name="QB_ROW_828210" localSheetId="3" hidden="1">'PPSEL Trial Balance'!$B$9</definedName>
    <definedName name="QB_ROW_8311" localSheetId="0" hidden="1">'Balance Sheet'!$B$29</definedName>
    <definedName name="QB_ROW_832210" localSheetId="3" hidden="1">'PPSEL Trial Balance'!$B$71</definedName>
    <definedName name="QB_ROW_832260" localSheetId="2" hidden="1">'Detailed Income Statement'!$G$83</definedName>
    <definedName name="QB_ROW_833210" localSheetId="3" hidden="1">'PPSEL Trial Balance'!$B$70</definedName>
    <definedName name="QB_ROW_833260" localSheetId="2" hidden="1">'Detailed Income Statement'!$G$82</definedName>
    <definedName name="QB_ROW_834210" localSheetId="3" hidden="1">'PPSEL Trial Balance'!$B$69</definedName>
    <definedName name="QB_ROW_834260" localSheetId="2" hidden="1">'Detailed Income Statement'!$G$81</definedName>
    <definedName name="QB_ROW_8360" localSheetId="2" hidden="1">'Detailed Income Statement'!$G$181</definedName>
    <definedName name="QB_ROW_84210" localSheetId="4" hidden="1">'Building Corp Trial Balance'!$B$4</definedName>
    <definedName name="QB_ROW_845050" localSheetId="2" hidden="1">'Detailed Income Statement'!$F$6</definedName>
    <definedName name="QB_ROW_845210" localSheetId="3" hidden="1">'PPSEL Trial Balance'!$B$36</definedName>
    <definedName name="QB_ROW_845260" localSheetId="2" hidden="1">'Detailed Income Statement'!$G$9</definedName>
    <definedName name="QB_ROW_845350" localSheetId="2" hidden="1">'Detailed Income Statement'!$F$10</definedName>
    <definedName name="QB_ROW_846050" localSheetId="2" hidden="1">'Detailed Income Statement'!$F$17</definedName>
    <definedName name="QB_ROW_846350" localSheetId="2" hidden="1">'Detailed Income Statement'!$F$19</definedName>
    <definedName name="QB_ROW_847040" localSheetId="2" hidden="1">'Detailed Income Statement'!$E$4</definedName>
    <definedName name="QB_ROW_847340" localSheetId="2" hidden="1">'Detailed Income Statement'!$E$29</definedName>
    <definedName name="QB_ROW_847340" localSheetId="1" hidden="1">'Summary Income Statement'!$E$4</definedName>
    <definedName name="QB_ROW_848040" localSheetId="2" hidden="1">'Detailed Income Statement'!$E$30</definedName>
    <definedName name="QB_ROW_848340" localSheetId="2" hidden="1">'Detailed Income Statement'!$E$32</definedName>
    <definedName name="QB_ROW_848340" localSheetId="1" hidden="1">'Summary Income Statement'!$E$5</definedName>
    <definedName name="QB_ROW_849040" localSheetId="2" hidden="1">'Detailed Income Statement'!$E$33</definedName>
    <definedName name="QB_ROW_849340" localSheetId="2" hidden="1">'Detailed Income Statement'!$E$35</definedName>
    <definedName name="QB_ROW_849340" localSheetId="1" hidden="1">'Summary Income Statement'!$E$6</definedName>
    <definedName name="QB_ROW_850040" localSheetId="0" hidden="1">'Balance Sheet'!$E$19</definedName>
    <definedName name="QB_ROW_850340" localSheetId="0" hidden="1">'Balance Sheet'!$E$21</definedName>
    <definedName name="QB_ROW_85050" localSheetId="2" hidden="1">'Detailed Income Statement'!$F$66</definedName>
    <definedName name="QB_ROW_851050" localSheetId="2" hidden="1">'Detailed Income Statement'!$F$271</definedName>
    <definedName name="QB_ROW_851350" localSheetId="2" hidden="1">'Detailed Income Statement'!$F$275</definedName>
    <definedName name="QB_ROW_85210" localSheetId="4" hidden="1">'Building Corp Trial Balance'!$B$3</definedName>
    <definedName name="QB_ROW_85350" localSheetId="2" hidden="1">'Detailed Income Statement'!$F$68</definedName>
    <definedName name="QB_ROW_86321" localSheetId="2" hidden="1">'Detailed Income Statement'!$C$41</definedName>
    <definedName name="QB_ROW_86321" localSheetId="1" hidden="1">'Summary Income Statement'!$C$10</definedName>
    <definedName name="QB_ROW_864210" localSheetId="3" hidden="1">'PPSEL Trial Balance'!$B$5</definedName>
    <definedName name="QB_ROW_870210" localSheetId="3" hidden="1">'PPSEL Trial Balance'!$B$175</definedName>
    <definedName name="QB_ROW_870250" localSheetId="2" hidden="1">'Detailed Income Statement'!$F$278</definedName>
    <definedName name="QB_ROW_87210" localSheetId="4" hidden="1">'Building Corp Trial Balance'!$B$18</definedName>
    <definedName name="QB_ROW_877040" localSheetId="2" hidden="1">'Detailed Income Statement'!$E$37</definedName>
    <definedName name="QB_ROW_877340" localSheetId="2" hidden="1">'Detailed Income Statement'!$E$39</definedName>
    <definedName name="QB_ROW_877340" localSheetId="1" hidden="1">'Summary Income Statement'!$E$8</definedName>
    <definedName name="QB_ROW_88210" localSheetId="3" hidden="1">'PPSEL Trial Balance'!$B$158</definedName>
    <definedName name="QB_ROW_88250" localSheetId="2" hidden="1">'Detailed Income Statement'!$F$244</definedName>
    <definedName name="QB_ROW_884210" localSheetId="3" hidden="1">'PPSEL Trial Balance'!$B$114</definedName>
    <definedName name="QB_ROW_884260" localSheetId="2" hidden="1">'Detailed Income Statement'!$G$163</definedName>
    <definedName name="QB_ROW_890210" localSheetId="3" hidden="1">'PPSEL Trial Balance'!$B$92</definedName>
    <definedName name="QB_ROW_890260" localSheetId="2" hidden="1">'Detailed Income Statement'!$G$124</definedName>
    <definedName name="QB_ROW_89050" localSheetId="2" hidden="1">'Detailed Income Statement'!$F$143</definedName>
    <definedName name="QB_ROW_892210" localSheetId="3" hidden="1">'PPSEL Trial Balance'!$B$156</definedName>
    <definedName name="QB_ROW_892260" localSheetId="2" hidden="1">'Detailed Income Statement'!$G$240</definedName>
    <definedName name="QB_ROW_89350" localSheetId="2" hidden="1">'Detailed Income Statement'!$F$154</definedName>
    <definedName name="QB_ROW_896210" localSheetId="3" hidden="1">'PPSEL Trial Balance'!$B$25</definedName>
    <definedName name="QB_ROW_896250" localSheetId="0" hidden="1">'Balance Sheet'!$F$20</definedName>
    <definedName name="QB_ROW_899210" localSheetId="3" hidden="1">'PPSEL Trial Balance'!$B$137</definedName>
    <definedName name="QB_ROW_899260" localSheetId="2" hidden="1">'Detailed Income Statement'!$G$213</definedName>
    <definedName name="QB_ROW_9021" localSheetId="0" hidden="1">'Balance Sheet'!$C$16</definedName>
    <definedName name="QB_ROW_905210" localSheetId="3" hidden="1">'PPSEL Trial Balance'!$B$143</definedName>
    <definedName name="QB_ROW_905260" localSheetId="2" hidden="1">'Detailed Income Statement'!$G$220</definedName>
    <definedName name="QB_ROW_907050" localSheetId="2" hidden="1">'Detailed Income Statement'!$F$215</definedName>
    <definedName name="QB_ROW_907210" localSheetId="3" hidden="1">'PPSEL Trial Balance'!$B$138</definedName>
    <definedName name="QB_ROW_907260" localSheetId="2" hidden="1">'Detailed Income Statement'!$G$222</definedName>
    <definedName name="QB_ROW_907350" localSheetId="2" hidden="1">'Detailed Income Statement'!$F$223</definedName>
    <definedName name="QB_ROW_916210" localSheetId="3" hidden="1">'PPSEL Trial Balance'!$B$4</definedName>
    <definedName name="QB_ROW_921210" localSheetId="3" hidden="1">'PPSEL Trial Balance'!$B$177</definedName>
    <definedName name="QB_ROW_921250" localSheetId="2" hidden="1">'Detailed Income Statement'!$F$282</definedName>
    <definedName name="QB_ROW_925210" localSheetId="3" hidden="1">'PPSEL Trial Balance'!$B$34</definedName>
    <definedName name="QB_ROW_925220" localSheetId="0" hidden="1">'Balance Sheet'!$C$32</definedName>
    <definedName name="QB_ROW_929210" localSheetId="3" hidden="1">'PPSEL Trial Balance'!$B$106</definedName>
    <definedName name="QB_ROW_929260" localSheetId="2" hidden="1">'Detailed Income Statement'!$G$148</definedName>
    <definedName name="QB_ROW_9321" localSheetId="0" hidden="1">'Balance Sheet'!$C$28</definedName>
    <definedName name="QB_ROW_93210" localSheetId="3" hidden="1">'PPSEL Trial Balance'!$B$23</definedName>
    <definedName name="QB_ROW_936210" localSheetId="3" hidden="1">'PPSEL Trial Balance'!$B$157</definedName>
    <definedName name="QB_ROW_936260" localSheetId="2" hidden="1">'Detailed Income Statement'!$G$241</definedName>
    <definedName name="QB_ROW_938210" localSheetId="3" hidden="1">'PPSEL Trial Balance'!$B$7</definedName>
    <definedName name="QB_ROW_940210" localSheetId="3" hidden="1">'PPSEL Trial Balance'!$B$105</definedName>
    <definedName name="QB_ROW_940260" localSheetId="2" hidden="1">'Detailed Income Statement'!$G$147</definedName>
    <definedName name="QB_ROW_941210" localSheetId="3" hidden="1">'PPSEL Trial Balance'!$B$41</definedName>
    <definedName name="QB_ROW_941260" localSheetId="2" hidden="1">'Detailed Income Statement'!$G$13</definedName>
    <definedName name="QB_ROW_944210" localSheetId="3" hidden="1">'PPSEL Trial Balance'!$B$76</definedName>
    <definedName name="QB_ROW_944260" localSheetId="2" hidden="1">'Detailed Income Statement'!$G$94</definedName>
    <definedName name="QB_ROW_945050" localSheetId="2" hidden="1">'Detailed Income Statement'!$F$93</definedName>
    <definedName name="QB_ROW_945350" localSheetId="2" hidden="1">'Detailed Income Statement'!$F$95</definedName>
    <definedName name="QB_ROW_948210" localSheetId="3" hidden="1">'PPSEL Trial Balance'!$B$108</definedName>
    <definedName name="QB_ROW_948260" localSheetId="2" hidden="1">'Detailed Income Statement'!$G$150</definedName>
    <definedName name="QB_ROW_95210" localSheetId="4" hidden="1">'Building Corp Trial Balance'!$B$14</definedName>
    <definedName name="QB_ROW_953210" localSheetId="3" hidden="1">'PPSEL Trial Balance'!$B$103</definedName>
    <definedName name="QB_ROW_953260" localSheetId="2" hidden="1">'Detailed Income Statement'!$G$141</definedName>
    <definedName name="QB_ROW_954210" localSheetId="3" hidden="1">'PPSEL Trial Balance'!$B$63</definedName>
    <definedName name="QB_ROW_954260" localSheetId="2" hidden="1">'Detailed Income Statement'!$G$67</definedName>
    <definedName name="QB_ROW_959210" localSheetId="3" hidden="1">'PPSEL Trial Balance'!$B$90</definedName>
    <definedName name="QB_ROW_959260" localSheetId="2" hidden="1">'Detailed Income Statement'!$G$122</definedName>
    <definedName name="QB_ROW_964210" localSheetId="3" hidden="1">'PPSEL Trial Balance'!$B$131</definedName>
    <definedName name="QB_ROW_964250" localSheetId="2" hidden="1">'Detailed Income Statement'!$F$202</definedName>
    <definedName name="QB_ROW_966050" localSheetId="2" hidden="1">'Detailed Income Statement'!$F$285</definedName>
    <definedName name="QB_ROW_966350" localSheetId="2" hidden="1">'Detailed Income Statement'!$F$287</definedName>
    <definedName name="QB_ROW_967210" localSheetId="3" hidden="1">'PPSEL Trial Balance'!$B$47</definedName>
    <definedName name="QB_ROW_967250" localSheetId="2" hidden="1">'Detailed Income Statement'!$F$31</definedName>
    <definedName name="QB_ROW_97210" localSheetId="4" hidden="1">'Building Corp Trial Balance'!$B$15</definedName>
    <definedName name="QB_ROW_974210" localSheetId="3" hidden="1">'PPSEL Trial Balance'!$B$112</definedName>
    <definedName name="QB_ROW_974270" localSheetId="2" hidden="1">'Detailed Income Statement'!$H$159</definedName>
    <definedName name="QB_ROW_975210" localSheetId="3" hidden="1">'PPSEL Trial Balance'!$B$46</definedName>
    <definedName name="QB_ROW_975260" localSheetId="2" hidden="1">'Detailed Income Statement'!$G$27</definedName>
    <definedName name="QB_ROW_978210" localSheetId="3" hidden="1">'PPSEL Trial Balance'!$B$178</definedName>
    <definedName name="QB_ROW_978260" localSheetId="2" hidden="1">'Detailed Income Statement'!$G$286</definedName>
    <definedName name="QB_ROW_999210" localSheetId="3" hidden="1">'PPSEL Trial Balance'!$B$11</definedName>
    <definedName name="QB_ROW_999330" localSheetId="0" hidden="1">'Balance Sheet'!$D$7</definedName>
    <definedName name="QBCANSUPPORTUPDATE" localSheetId="0">TRUE</definedName>
    <definedName name="QBCANSUPPORTUPDATE" localSheetId="4">TRUE</definedName>
    <definedName name="QBCANSUPPORTUPDATE" localSheetId="2">TRUE</definedName>
    <definedName name="QBCANSUPPORTUPDATE" localSheetId="3">TRUE</definedName>
    <definedName name="QBCANSUPPORTUPDATE" localSheetId="1">TRUE</definedName>
    <definedName name="QBCOMPANYFILENAME" localSheetId="0">"C:\Users\Chris\Desktop\Files\PPSEL\Current Quickbooks File\Pikes Peak School of Expeditionary Learning.qbw"</definedName>
    <definedName name="QBCOMPANYFILENAME" localSheetId="4">"C:\Users\Chris\Desktop\Files\PPSEL Building Corporation\QB File\PPSEL Building Corporation.QBW"</definedName>
    <definedName name="QBCOMPANYFILENAME" localSheetId="2">"C:\Users\Chris\Desktop\Files\PPSEL\Current Quickbooks File\Pikes Peak School of Expeditionary Learning.qbw"</definedName>
    <definedName name="QBCOMPANYFILENAME" localSheetId="3">"C:\Users\Chris\Desktop\Files\PPSEL\Current Quickbooks File\Pikes Peak School of Expeditionary Learning.qbw"</definedName>
    <definedName name="QBCOMPANYFILENAME" localSheetId="1">"C:\Users\Chris\Desktop\Files\PPSEL\Current Quickbooks File\Pikes Peak School of Expeditionary Learning.qbw"</definedName>
    <definedName name="QBENDDATE" localSheetId="0">20200630</definedName>
    <definedName name="QBENDDATE" localSheetId="4">20200630</definedName>
    <definedName name="QBENDDATE" localSheetId="2">20200630</definedName>
    <definedName name="QBENDDATE" localSheetId="3">20200630</definedName>
    <definedName name="QBENDDATE" localSheetId="1">20200630</definedName>
    <definedName name="QBHEADERSONSCREEN" localSheetId="0">FALSE</definedName>
    <definedName name="QBHEADERSONSCREEN" localSheetId="4">FALSE</definedName>
    <definedName name="QBHEADERSONSCREEN" localSheetId="2">FALSE</definedName>
    <definedName name="QBHEADERSONSCREEN" localSheetId="3">FALSE</definedName>
    <definedName name="QBHEADERSONSCREEN" localSheetId="1">FALSE</definedName>
    <definedName name="QBMETADATASIZE" localSheetId="0">5914</definedName>
    <definedName name="QBMETADATASIZE" localSheetId="4">5914</definedName>
    <definedName name="QBMETADATASIZE" localSheetId="2">5914</definedName>
    <definedName name="QBMETADATASIZE" localSheetId="3">5914</definedName>
    <definedName name="QBMETADATASIZE" localSheetId="1">5914</definedName>
    <definedName name="QBPRESERVECOLOR" localSheetId="0">TRUE</definedName>
    <definedName name="QBPRESERVECOLOR" localSheetId="4">TRUE</definedName>
    <definedName name="QBPRESERVECOLOR" localSheetId="2">TRUE</definedName>
    <definedName name="QBPRESERVECOLOR" localSheetId="3">TRUE</definedName>
    <definedName name="QBPRESERVECOLOR" localSheetId="1">TRUE</definedName>
    <definedName name="QBPRESERVEFONT" localSheetId="0">TRUE</definedName>
    <definedName name="QBPRESERVEFONT" localSheetId="4">TRUE</definedName>
    <definedName name="QBPRESERVEFONT" localSheetId="2">TRUE</definedName>
    <definedName name="QBPRESERVEFONT" localSheetId="3">TRUE</definedName>
    <definedName name="QBPRESERVEFONT" localSheetId="1">TRUE</definedName>
    <definedName name="QBPRESERVEROWHEIGHT" localSheetId="0">TRUE</definedName>
    <definedName name="QBPRESERVEROWHEIGHT" localSheetId="4">TRUE</definedName>
    <definedName name="QBPRESERVEROWHEIGHT" localSheetId="2">TRUE</definedName>
    <definedName name="QBPRESERVEROWHEIGHT" localSheetId="3">TRUE</definedName>
    <definedName name="QBPRESERVEROWHEIGHT" localSheetId="1">TRUE</definedName>
    <definedName name="QBPRESERVESPACE" localSheetId="0">FALSE</definedName>
    <definedName name="QBPRESERVESPACE" localSheetId="4">TRUE</definedName>
    <definedName name="QBPRESERVESPACE" localSheetId="2">FALSE</definedName>
    <definedName name="QBPRESERVESPACE" localSheetId="3">FALSE</definedName>
    <definedName name="QBPRESERVESPACE" localSheetId="1">FALSE</definedName>
    <definedName name="QBREPORTCOLAXIS" localSheetId="0">0</definedName>
    <definedName name="QBREPORTCOLAXIS" localSheetId="4">0</definedName>
    <definedName name="QBREPORTCOLAXIS" localSheetId="2">0</definedName>
    <definedName name="QBREPORTCOLAXIS" localSheetId="3">0</definedName>
    <definedName name="QBREPORTCOLAXIS" localSheetId="1">0</definedName>
    <definedName name="QBREPORTCOMPANYID" localSheetId="0">"7bbde1c5de7c409cb0603e4c380a26bc"</definedName>
    <definedName name="QBREPORTCOMPANYID" localSheetId="4">"95f142beef7a4023836fccda5fde7502"</definedName>
    <definedName name="QBREPORTCOMPANYID" localSheetId="2">"7bbde1c5de7c409cb0603e4c380a26bc"</definedName>
    <definedName name="QBREPORTCOMPANYID" localSheetId="3">"7bbde1c5de7c409cb0603e4c380a26bc"</definedName>
    <definedName name="QBREPORTCOMPANYID" localSheetId="1">"7bbde1c5de7c409cb0603e4c380a26bc"</definedName>
    <definedName name="QBREPORTCOMPARECOL_ANNUALBUDGET" localSheetId="0">FALSE</definedName>
    <definedName name="QBREPORTCOMPARECOL_ANNUALBUDGET" localSheetId="4">FALSE</definedName>
    <definedName name="QBREPORTCOMPARECOL_ANNUALBUDGET" localSheetId="2">FALSE</definedName>
    <definedName name="QBREPORTCOMPARECOL_ANNUALBUDGET" localSheetId="3">FALSE</definedName>
    <definedName name="QBREPORTCOMPARECOL_ANNUALBUDGET" localSheetId="1">FALSE</definedName>
    <definedName name="QBREPORTCOMPARECOL_AVGCOGS" localSheetId="0">FALSE</definedName>
    <definedName name="QBREPORTCOMPARECOL_AVGCOGS" localSheetId="4">FALSE</definedName>
    <definedName name="QBREPORTCOMPARECOL_AVGCOGS" localSheetId="2">FALSE</definedName>
    <definedName name="QBREPORTCOMPARECOL_AVGCOGS" localSheetId="3">FALSE</definedName>
    <definedName name="QBREPORTCOMPARECOL_AVGCOGS" localSheetId="1">FALSE</definedName>
    <definedName name="QBREPORTCOMPARECOL_AVGPRICE" localSheetId="0">FALSE</definedName>
    <definedName name="QBREPORTCOMPARECOL_AVGPRICE" localSheetId="4">FALSE</definedName>
    <definedName name="QBREPORTCOMPARECOL_AVGPRICE" localSheetId="2">FALSE</definedName>
    <definedName name="QBREPORTCOMPARECOL_AVGPRICE" localSheetId="3">FALSE</definedName>
    <definedName name="QBREPORTCOMPARECOL_AVGPRICE" localSheetId="1">FALSE</definedName>
    <definedName name="QBREPORTCOMPARECOL_BUDDIFF" localSheetId="0">FALSE</definedName>
    <definedName name="QBREPORTCOMPARECOL_BUDDIFF" localSheetId="4">FALSE</definedName>
    <definedName name="QBREPORTCOMPARECOL_BUDDIFF" localSheetId="2">FALSE</definedName>
    <definedName name="QBREPORTCOMPARECOL_BUDDIFF" localSheetId="3">FALSE</definedName>
    <definedName name="QBREPORTCOMPARECOL_BUDDIFF" localSheetId="1">FALSE</definedName>
    <definedName name="QBREPORTCOMPARECOL_BUDGET" localSheetId="0">FALSE</definedName>
    <definedName name="QBREPORTCOMPARECOL_BUDGET" localSheetId="4">FALSE</definedName>
    <definedName name="QBREPORTCOMPARECOL_BUDGET" localSheetId="2">FALSE</definedName>
    <definedName name="QBREPORTCOMPARECOL_BUDGET" localSheetId="3">FALSE</definedName>
    <definedName name="QBREPORTCOMPARECOL_BUDGET" localSheetId="1">FALSE</definedName>
    <definedName name="QBREPORTCOMPARECOL_BUDPCT" localSheetId="0">FALSE</definedName>
    <definedName name="QBREPORTCOMPARECOL_BUDPCT" localSheetId="4">FALSE</definedName>
    <definedName name="QBREPORTCOMPARECOL_BUDPCT" localSheetId="2">FALSE</definedName>
    <definedName name="QBREPORTCOMPARECOL_BUDPCT" localSheetId="3">FALSE</definedName>
    <definedName name="QBREPORTCOMPARECOL_BUDPCT" localSheetId="1">FALSE</definedName>
    <definedName name="QBREPORTCOMPARECOL_COGS" localSheetId="0">FALSE</definedName>
    <definedName name="QBREPORTCOMPARECOL_COGS" localSheetId="4">FALSE</definedName>
    <definedName name="QBREPORTCOMPARECOL_COGS" localSheetId="2">FALSE</definedName>
    <definedName name="QBREPORTCOMPARECOL_COGS" localSheetId="3">FALSE</definedName>
    <definedName name="QBREPORTCOMPARECOL_COGS" localSheetId="1">FALSE</definedName>
    <definedName name="QBREPORTCOMPARECOL_EXCLUDEAMOUNT" localSheetId="0">FALSE</definedName>
    <definedName name="QBREPORTCOMPARECOL_EXCLUDEAMOUNT" localSheetId="4">FALSE</definedName>
    <definedName name="QBREPORTCOMPARECOL_EXCLUDEAMOUNT" localSheetId="2">FALSE</definedName>
    <definedName name="QBREPORTCOMPARECOL_EXCLUDEAMOUNT" localSheetId="3">FALSE</definedName>
    <definedName name="QBREPORTCOMPARECOL_EXCLUDEAMOUNT" localSheetId="1">FALSE</definedName>
    <definedName name="QBREPORTCOMPARECOL_EXCLUDECURPERIOD" localSheetId="0">FALSE</definedName>
    <definedName name="QBREPORTCOMPARECOL_EXCLUDECURPERIOD" localSheetId="4">FALSE</definedName>
    <definedName name="QBREPORTCOMPARECOL_EXCLUDECURPERIOD" localSheetId="2">FALSE</definedName>
    <definedName name="QBREPORTCOMPARECOL_EXCLUDECURPERIOD" localSheetId="3">FALSE</definedName>
    <definedName name="QBREPORTCOMPARECOL_EXCLUDECURPERIOD" localSheetId="1">FALSE</definedName>
    <definedName name="QBREPORTCOMPARECOL_FORECAST" localSheetId="0">FALSE</definedName>
    <definedName name="QBREPORTCOMPARECOL_FORECAST" localSheetId="4">FALSE</definedName>
    <definedName name="QBREPORTCOMPARECOL_FORECAST" localSheetId="2">FALSE</definedName>
    <definedName name="QBREPORTCOMPARECOL_FORECAST" localSheetId="3">FALSE</definedName>
    <definedName name="QBREPORTCOMPARECOL_FORECAST" localSheetId="1">FALSE</definedName>
    <definedName name="QBREPORTCOMPARECOL_GROSSMARGIN" localSheetId="0">FALSE</definedName>
    <definedName name="QBREPORTCOMPARECOL_GROSSMARGIN" localSheetId="4">FALSE</definedName>
    <definedName name="QBREPORTCOMPARECOL_GROSSMARGIN" localSheetId="2">FALSE</definedName>
    <definedName name="QBREPORTCOMPARECOL_GROSSMARGIN" localSheetId="3">FALSE</definedName>
    <definedName name="QBREPORTCOMPARECOL_GROSSMARGIN" localSheetId="1">FALSE</definedName>
    <definedName name="QBREPORTCOMPARECOL_GROSSMARGINPCT" localSheetId="0">FALSE</definedName>
    <definedName name="QBREPORTCOMPARECOL_GROSSMARGINPCT" localSheetId="4">FALSE</definedName>
    <definedName name="QBREPORTCOMPARECOL_GROSSMARGINPCT" localSheetId="2">FALSE</definedName>
    <definedName name="QBREPORTCOMPARECOL_GROSSMARGINPCT" localSheetId="3">FALSE</definedName>
    <definedName name="QBREPORTCOMPARECOL_GROSSMARGINPCT" localSheetId="1">FALSE</definedName>
    <definedName name="QBREPORTCOMPARECOL_HOURS" localSheetId="0">FALSE</definedName>
    <definedName name="QBREPORTCOMPARECOL_HOURS" localSheetId="4">FALSE</definedName>
    <definedName name="QBREPORTCOMPARECOL_HOURS" localSheetId="2">FALSE</definedName>
    <definedName name="QBREPORTCOMPARECOL_HOURS" localSheetId="3">FALSE</definedName>
    <definedName name="QBREPORTCOMPARECOL_HOURS" localSheetId="1">FALSE</definedName>
    <definedName name="QBREPORTCOMPARECOL_PCTCOL" localSheetId="0">FALSE</definedName>
    <definedName name="QBREPORTCOMPARECOL_PCTCOL" localSheetId="4">FALSE</definedName>
    <definedName name="QBREPORTCOMPARECOL_PCTCOL" localSheetId="2">FALSE</definedName>
    <definedName name="QBREPORTCOMPARECOL_PCTCOL" localSheetId="3">FALSE</definedName>
    <definedName name="QBREPORTCOMPARECOL_PCTCOL" localSheetId="1">FALSE</definedName>
    <definedName name="QBREPORTCOMPARECOL_PCTEXPENSE" localSheetId="0">FALSE</definedName>
    <definedName name="QBREPORTCOMPARECOL_PCTEXPENSE" localSheetId="4">FALSE</definedName>
    <definedName name="QBREPORTCOMPARECOL_PCTEXPENSE" localSheetId="2">FALSE</definedName>
    <definedName name="QBREPORTCOMPARECOL_PCTEXPENSE" localSheetId="3">FALSE</definedName>
    <definedName name="QBREPORTCOMPARECOL_PCTEXPENSE" localSheetId="1">FALSE</definedName>
    <definedName name="QBREPORTCOMPARECOL_PCTINCOME" localSheetId="0">FALSE</definedName>
    <definedName name="QBREPORTCOMPARECOL_PCTINCOME" localSheetId="4">FALSE</definedName>
    <definedName name="QBREPORTCOMPARECOL_PCTINCOME" localSheetId="2">FALSE</definedName>
    <definedName name="QBREPORTCOMPARECOL_PCTINCOME" localSheetId="3">FALSE</definedName>
    <definedName name="QBREPORTCOMPARECOL_PCTINCOME" localSheetId="1">FALSE</definedName>
    <definedName name="QBREPORTCOMPARECOL_PCTOFSALES" localSheetId="0">FALSE</definedName>
    <definedName name="QBREPORTCOMPARECOL_PCTOFSALES" localSheetId="4">FALSE</definedName>
    <definedName name="QBREPORTCOMPARECOL_PCTOFSALES" localSheetId="2">FALSE</definedName>
    <definedName name="QBREPORTCOMPARECOL_PCTOFSALES" localSheetId="3">FALSE</definedName>
    <definedName name="QBREPORTCOMPARECOL_PCTOFSALES" localSheetId="1">FALSE</definedName>
    <definedName name="QBREPORTCOMPARECOL_PCTROW" localSheetId="0">FALSE</definedName>
    <definedName name="QBREPORTCOMPARECOL_PCTROW" localSheetId="4">FALSE</definedName>
    <definedName name="QBREPORTCOMPARECOL_PCTROW" localSheetId="2">FALSE</definedName>
    <definedName name="QBREPORTCOMPARECOL_PCTROW" localSheetId="3">FALSE</definedName>
    <definedName name="QBREPORTCOMPARECOL_PCTROW" localSheetId="1">FALSE</definedName>
    <definedName name="QBREPORTCOMPARECOL_PPDIFF" localSheetId="0">FALSE</definedName>
    <definedName name="QBREPORTCOMPARECOL_PPDIFF" localSheetId="4">FALSE</definedName>
    <definedName name="QBREPORTCOMPARECOL_PPDIFF" localSheetId="2">FALSE</definedName>
    <definedName name="QBREPORTCOMPARECOL_PPDIFF" localSheetId="3">FALSE</definedName>
    <definedName name="QBREPORTCOMPARECOL_PPDIFF" localSheetId="1">FALSE</definedName>
    <definedName name="QBREPORTCOMPARECOL_PPPCT" localSheetId="0">FALSE</definedName>
    <definedName name="QBREPORTCOMPARECOL_PPPCT" localSheetId="4">FALSE</definedName>
    <definedName name="QBREPORTCOMPARECOL_PPPCT" localSheetId="2">FALSE</definedName>
    <definedName name="QBREPORTCOMPARECOL_PPPCT" localSheetId="3">FALSE</definedName>
    <definedName name="QBREPORTCOMPARECOL_PPPCT" localSheetId="1">FALSE</definedName>
    <definedName name="QBREPORTCOMPARECOL_PREVPERIOD" localSheetId="0">FALSE</definedName>
    <definedName name="QBREPORTCOMPARECOL_PREVPERIOD" localSheetId="4">FALSE</definedName>
    <definedName name="QBREPORTCOMPARECOL_PREVPERIOD" localSheetId="2">FALSE</definedName>
    <definedName name="QBREPORTCOMPARECOL_PREVPERIOD" localSheetId="3">FALSE</definedName>
    <definedName name="QBREPORTCOMPARECOL_PREVPERIOD" localSheetId="1">FALSE</definedName>
    <definedName name="QBREPORTCOMPARECOL_PREVYEAR" localSheetId="0">FALSE</definedName>
    <definedName name="QBREPORTCOMPARECOL_PREVYEAR" localSheetId="4">FALSE</definedName>
    <definedName name="QBREPORTCOMPARECOL_PREVYEAR" localSheetId="2">FALSE</definedName>
    <definedName name="QBREPORTCOMPARECOL_PREVYEAR" localSheetId="3">FALSE</definedName>
    <definedName name="QBREPORTCOMPARECOL_PREVYEAR" localSheetId="1">FALSE</definedName>
    <definedName name="QBREPORTCOMPARECOL_PYDIFF" localSheetId="0">FALSE</definedName>
    <definedName name="QBREPORTCOMPARECOL_PYDIFF" localSheetId="4">FALSE</definedName>
    <definedName name="QBREPORTCOMPARECOL_PYDIFF" localSheetId="2">FALSE</definedName>
    <definedName name="QBREPORTCOMPARECOL_PYDIFF" localSheetId="3">FALSE</definedName>
    <definedName name="QBREPORTCOMPARECOL_PYDIFF" localSheetId="1">FALSE</definedName>
    <definedName name="QBREPORTCOMPARECOL_PYPCT" localSheetId="0">FALSE</definedName>
    <definedName name="QBREPORTCOMPARECOL_PYPCT" localSheetId="4">FALSE</definedName>
    <definedName name="QBREPORTCOMPARECOL_PYPCT" localSheetId="2">FALSE</definedName>
    <definedName name="QBREPORTCOMPARECOL_PYPCT" localSheetId="3">FALSE</definedName>
    <definedName name="QBREPORTCOMPARECOL_PYPCT" localSheetId="1">FALSE</definedName>
    <definedName name="QBREPORTCOMPARECOL_QTY" localSheetId="0">FALSE</definedName>
    <definedName name="QBREPORTCOMPARECOL_QTY" localSheetId="4">FALSE</definedName>
    <definedName name="QBREPORTCOMPARECOL_QTY" localSheetId="2">FALSE</definedName>
    <definedName name="QBREPORTCOMPARECOL_QTY" localSheetId="3">FALSE</definedName>
    <definedName name="QBREPORTCOMPARECOL_QTY" localSheetId="1">FALSE</definedName>
    <definedName name="QBREPORTCOMPARECOL_RATE" localSheetId="0">FALSE</definedName>
    <definedName name="QBREPORTCOMPARECOL_RATE" localSheetId="4">FALSE</definedName>
    <definedName name="QBREPORTCOMPARECOL_RATE" localSheetId="2">FALSE</definedName>
    <definedName name="QBREPORTCOMPARECOL_RATE" localSheetId="3">FALSE</definedName>
    <definedName name="QBREPORTCOMPARECOL_RATE" localSheetId="1">FALSE</definedName>
    <definedName name="QBREPORTCOMPARECOL_TRIPBILLEDMILES" localSheetId="0">FALSE</definedName>
    <definedName name="QBREPORTCOMPARECOL_TRIPBILLEDMILES" localSheetId="4">FALSE</definedName>
    <definedName name="QBREPORTCOMPARECOL_TRIPBILLEDMILES" localSheetId="2">FALSE</definedName>
    <definedName name="QBREPORTCOMPARECOL_TRIPBILLEDMILES" localSheetId="3">FALSE</definedName>
    <definedName name="QBREPORTCOMPARECOL_TRIPBILLEDMILES" localSheetId="1">FALSE</definedName>
    <definedName name="QBREPORTCOMPARECOL_TRIPBILLINGAMOUNT" localSheetId="0">FALSE</definedName>
    <definedName name="QBREPORTCOMPARECOL_TRIPBILLINGAMOUNT" localSheetId="4">FALSE</definedName>
    <definedName name="QBREPORTCOMPARECOL_TRIPBILLINGAMOUNT" localSheetId="2">FALSE</definedName>
    <definedName name="QBREPORTCOMPARECOL_TRIPBILLINGAMOUNT" localSheetId="3">FALSE</definedName>
    <definedName name="QBREPORTCOMPARECOL_TRIPBILLINGAMOUNT" localSheetId="1">FALSE</definedName>
    <definedName name="QBREPORTCOMPARECOL_TRIPMILES" localSheetId="0">FALSE</definedName>
    <definedName name="QBREPORTCOMPARECOL_TRIPMILES" localSheetId="4">FALSE</definedName>
    <definedName name="QBREPORTCOMPARECOL_TRIPMILES" localSheetId="2">FALSE</definedName>
    <definedName name="QBREPORTCOMPARECOL_TRIPMILES" localSheetId="3">FALSE</definedName>
    <definedName name="QBREPORTCOMPARECOL_TRIPMILES" localSheetId="1">FALSE</definedName>
    <definedName name="QBREPORTCOMPARECOL_TRIPNOTBILLABLEMILES" localSheetId="0">FALSE</definedName>
    <definedName name="QBREPORTCOMPARECOL_TRIPNOTBILLABLEMILES" localSheetId="4">FALSE</definedName>
    <definedName name="QBREPORTCOMPARECOL_TRIPNOTBILLABLEMILES" localSheetId="2">FALSE</definedName>
    <definedName name="QBREPORTCOMPARECOL_TRIPNOTBILLABLEMILES" localSheetId="3">FALSE</definedName>
    <definedName name="QBREPORTCOMPARECOL_TRIPNOTBILLABLEMILES" localSheetId="1">FALSE</definedName>
    <definedName name="QBREPORTCOMPARECOL_TRIPTAXDEDUCTIBLEAMOUNT" localSheetId="0">FALSE</definedName>
    <definedName name="QBREPORTCOMPARECOL_TRIPTAXDEDUCTIBLEAMOUNT" localSheetId="4">FALSE</definedName>
    <definedName name="QBREPORTCOMPARECOL_TRIPTAXDEDUCTIBLEAMOUNT" localSheetId="2">FALSE</definedName>
    <definedName name="QBREPORTCOMPARECOL_TRIPTAXDEDUCTIBLEAMOUNT" localSheetId="3">FALSE</definedName>
    <definedName name="QBREPORTCOMPARECOL_TRIPTAXDEDUCTIBLEAMOUNT" localSheetId="1">FALSE</definedName>
    <definedName name="QBREPORTCOMPARECOL_TRIPUNBILLEDMILES" localSheetId="0">FALSE</definedName>
    <definedName name="QBREPORTCOMPARECOL_TRIPUNBILLEDMILES" localSheetId="4">FALSE</definedName>
    <definedName name="QBREPORTCOMPARECOL_TRIPUNBILLEDMILES" localSheetId="2">FALSE</definedName>
    <definedName name="QBREPORTCOMPARECOL_TRIPUNBILLEDMILES" localSheetId="3">FALSE</definedName>
    <definedName name="QBREPORTCOMPARECOL_TRIPUNBILLEDMILES" localSheetId="1">FALSE</definedName>
    <definedName name="QBREPORTCOMPARECOL_YTD" localSheetId="0">FALSE</definedName>
    <definedName name="QBREPORTCOMPARECOL_YTD" localSheetId="4">FALSE</definedName>
    <definedName name="QBREPORTCOMPARECOL_YTD" localSheetId="2">FALSE</definedName>
    <definedName name="QBREPORTCOMPARECOL_YTD" localSheetId="3">FALSE</definedName>
    <definedName name="QBREPORTCOMPARECOL_YTD" localSheetId="1">FALSE</definedName>
    <definedName name="QBREPORTCOMPARECOL_YTDBUDGET" localSheetId="0">FALSE</definedName>
    <definedName name="QBREPORTCOMPARECOL_YTDBUDGET" localSheetId="4">FALSE</definedName>
    <definedName name="QBREPORTCOMPARECOL_YTDBUDGET" localSheetId="2">FALSE</definedName>
    <definedName name="QBREPORTCOMPARECOL_YTDBUDGET" localSheetId="3">FALSE</definedName>
    <definedName name="QBREPORTCOMPARECOL_YTDBUDGET" localSheetId="1">FALSE</definedName>
    <definedName name="QBREPORTCOMPARECOL_YTDPCT" localSheetId="0">FALSE</definedName>
    <definedName name="QBREPORTCOMPARECOL_YTDPCT" localSheetId="4">FALSE</definedName>
    <definedName name="QBREPORTCOMPARECOL_YTDPCT" localSheetId="2">FALSE</definedName>
    <definedName name="QBREPORTCOMPARECOL_YTDPCT" localSheetId="3">FALSE</definedName>
    <definedName name="QBREPORTCOMPARECOL_YTDPCT" localSheetId="1">FALSE</definedName>
    <definedName name="QBREPORTROWAXIS" localSheetId="0">9</definedName>
    <definedName name="QBREPORTROWAXIS" localSheetId="4">12</definedName>
    <definedName name="QBREPORTROWAXIS" localSheetId="2">11</definedName>
    <definedName name="QBREPORTROWAXIS" localSheetId="3">12</definedName>
    <definedName name="QBREPORTROWAXIS" localSheetId="1">11</definedName>
    <definedName name="QBREPORTSUBCOLAXIS" localSheetId="0">0</definedName>
    <definedName name="QBREPORTSUBCOLAXIS" localSheetId="4">23</definedName>
    <definedName name="QBREPORTSUBCOLAXIS" localSheetId="2">0</definedName>
    <definedName name="QBREPORTSUBCOLAXIS" localSheetId="3">23</definedName>
    <definedName name="QBREPORTSUBCOLAXIS" localSheetId="1">0</definedName>
    <definedName name="QBREPORTTYPE" localSheetId="0">5</definedName>
    <definedName name="QBREPORTTYPE" localSheetId="4">27</definedName>
    <definedName name="QBREPORTTYPE" localSheetId="2">0</definedName>
    <definedName name="QBREPORTTYPE" localSheetId="3">27</definedName>
    <definedName name="QBREPORTTYPE" localSheetId="1">0</definedName>
    <definedName name="QBROWHEADERS" localSheetId="0">6</definedName>
    <definedName name="QBROWHEADERS" localSheetId="4">2</definedName>
    <definedName name="QBROWHEADERS" localSheetId="2">8</definedName>
    <definedName name="QBROWHEADERS" localSheetId="3">2</definedName>
    <definedName name="QBROWHEADERS" localSheetId="1">5</definedName>
    <definedName name="QBSTARTDATE" localSheetId="0">20200630</definedName>
    <definedName name="QBSTARTDATE" localSheetId="4">20190701</definedName>
    <definedName name="QBSTARTDATE" localSheetId="2">20190701</definedName>
    <definedName name="QBSTARTDATE" localSheetId="3">20190701</definedName>
    <definedName name="QBSTARTDATE" localSheetId="1">20190701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5" l="1"/>
  <c r="C26" i="5"/>
  <c r="D179" i="4" l="1"/>
  <c r="C179" i="4"/>
  <c r="I291" i="3" l="1"/>
  <c r="I290" i="3"/>
  <c r="I289" i="3"/>
  <c r="I288" i="3"/>
  <c r="I287" i="3"/>
  <c r="I283" i="3"/>
  <c r="I279" i="3"/>
  <c r="I276" i="3"/>
  <c r="I275" i="3"/>
  <c r="I268" i="3"/>
  <c r="I267" i="3"/>
  <c r="I262" i="3"/>
  <c r="I260" i="3"/>
  <c r="I253" i="3"/>
  <c r="I246" i="3"/>
  <c r="I243" i="3"/>
  <c r="I236" i="3"/>
  <c r="I233" i="3"/>
  <c r="I229" i="3"/>
  <c r="I223" i="3"/>
  <c r="I214" i="3"/>
  <c r="I209" i="3"/>
  <c r="I206" i="3"/>
  <c r="I196" i="3"/>
  <c r="I195" i="3"/>
  <c r="I191" i="3"/>
  <c r="I189" i="3"/>
  <c r="I184" i="3"/>
  <c r="I183" i="3"/>
  <c r="I181" i="3"/>
  <c r="I177" i="3"/>
  <c r="I170" i="3"/>
  <c r="I169" i="3"/>
  <c r="I165" i="3"/>
  <c r="I161" i="3"/>
  <c r="I155" i="3"/>
  <c r="I154" i="3"/>
  <c r="I153" i="3"/>
  <c r="I146" i="3"/>
  <c r="I142" i="3"/>
  <c r="I137" i="3"/>
  <c r="I128" i="3"/>
  <c r="I125" i="3"/>
  <c r="I120" i="3"/>
  <c r="I116" i="3"/>
  <c r="I109" i="3"/>
  <c r="I103" i="3"/>
  <c r="I102" i="3"/>
  <c r="I99" i="3"/>
  <c r="I95" i="3"/>
  <c r="I92" i="3"/>
  <c r="I86" i="3"/>
  <c r="I84" i="3"/>
  <c r="I79" i="3"/>
  <c r="I76" i="3"/>
  <c r="I69" i="3"/>
  <c r="I68" i="3"/>
  <c r="I65" i="3"/>
  <c r="I61" i="3"/>
  <c r="I55" i="3"/>
  <c r="I52" i="3"/>
  <c r="I48" i="3"/>
  <c r="I41" i="3"/>
  <c r="I40" i="3"/>
  <c r="I39" i="3"/>
  <c r="I35" i="3"/>
  <c r="I32" i="3"/>
  <c r="I29" i="3"/>
  <c r="I28" i="3"/>
  <c r="I25" i="3"/>
  <c r="I24" i="3"/>
  <c r="I19" i="3"/>
  <c r="I16" i="3"/>
  <c r="I10" i="3"/>
  <c r="F28" i="2" l="1"/>
  <c r="F27" i="2"/>
  <c r="F26" i="2"/>
  <c r="F10" i="2"/>
  <c r="F9" i="2"/>
  <c r="G35" i="1" l="1"/>
  <c r="G34" i="1"/>
  <c r="G29" i="1"/>
  <c r="G28" i="1"/>
  <c r="G27" i="1"/>
  <c r="G22" i="1"/>
  <c r="G21" i="1"/>
  <c r="G13" i="1"/>
  <c r="G12" i="1"/>
  <c r="G10" i="1"/>
</calcChain>
</file>

<file path=xl/sharedStrings.xml><?xml version="1.0" encoding="utf-8"?>
<sst xmlns="http://schemas.openxmlformats.org/spreadsheetml/2006/main" count="561" uniqueCount="473">
  <si>
    <t>Jun 30, 20</t>
  </si>
  <si>
    <t>ASSETS</t>
  </si>
  <si>
    <t>Current Assets</t>
  </si>
  <si>
    <t>Checking/Savings</t>
  </si>
  <si>
    <t>8101 - FSB Operating Account</t>
  </si>
  <si>
    <t>8101 - FSB PTO / Activity Acct</t>
  </si>
  <si>
    <t>8101 - Sunflower Main Acct 428</t>
  </si>
  <si>
    <t>8101 - Sunflower MM 517</t>
  </si>
  <si>
    <t>8101 - Sunflower PTO Acct  487</t>
  </si>
  <si>
    <t>Total Checking/Savings</t>
  </si>
  <si>
    <t>Accounts Receivable</t>
  </si>
  <si>
    <t>Total Current Assets</t>
  </si>
  <si>
    <t>TOTAL ASSETS</t>
  </si>
  <si>
    <t>LIABILITIES &amp; EQUITY</t>
  </si>
  <si>
    <t>Liabilities</t>
  </si>
  <si>
    <t>Current Liabilities</t>
  </si>
  <si>
    <t>Accounts Payable</t>
  </si>
  <si>
    <t>Credit Cards</t>
  </si>
  <si>
    <t>7421 - Credit Cards</t>
  </si>
  <si>
    <t>Visa 8017 - Ghost</t>
  </si>
  <si>
    <t>Total 7421 - Credit Cards</t>
  </si>
  <si>
    <t>Total Credit Cards</t>
  </si>
  <si>
    <t>Other Current Liabilities</t>
  </si>
  <si>
    <t>7471 - Payroll Liabilities</t>
  </si>
  <si>
    <t>Change in Pension Liability</t>
  </si>
  <si>
    <t>Payroll Protection Program Loan</t>
  </si>
  <si>
    <t>Total Other Current Liabilities</t>
  </si>
  <si>
    <t>Total Current Liabilities</t>
  </si>
  <si>
    <t>Total Liabilities</t>
  </si>
  <si>
    <t>Equity</t>
  </si>
  <si>
    <t>6770 - General Fund</t>
  </si>
  <si>
    <t>6770 - Tabor Reserve Fund</t>
  </si>
  <si>
    <t>Net Income</t>
  </si>
  <si>
    <t>Total Equity</t>
  </si>
  <si>
    <t>TOTAL LIABILITIES &amp; EQUITY</t>
  </si>
  <si>
    <t>Jul '19 - Jun 20</t>
  </si>
  <si>
    <t>Ordinary Income/Expense</t>
  </si>
  <si>
    <t>Income</t>
  </si>
  <si>
    <t>1000 - Local Sources</t>
  </si>
  <si>
    <t>3000 - State Sources</t>
  </si>
  <si>
    <t>4000 - Federal Sources</t>
  </si>
  <si>
    <t>5710 - District PPOR</t>
  </si>
  <si>
    <t>Capital Reserve Fund</t>
  </si>
  <si>
    <t>Total Income</t>
  </si>
  <si>
    <t>Gross Profit</t>
  </si>
  <si>
    <t>Expense</t>
  </si>
  <si>
    <t>11-0010 Elem Edu</t>
  </si>
  <si>
    <t>11-0020 MS Edu</t>
  </si>
  <si>
    <t>11-0040 PreK Edu</t>
  </si>
  <si>
    <t>11-0060 Integ Educ</t>
  </si>
  <si>
    <t>11-2100 Student Support Svcs</t>
  </si>
  <si>
    <t>11-2200 Support Program</t>
  </si>
  <si>
    <t>11-2300 GenAdmin</t>
  </si>
  <si>
    <t>11-2410 BuildAdmin</t>
  </si>
  <si>
    <t>11-2500 Financial Admin</t>
  </si>
  <si>
    <t>11-2600 Plant Maint</t>
  </si>
  <si>
    <t>11-2800 Central Svcs</t>
  </si>
  <si>
    <t>11-3100 Food Services Operation</t>
  </si>
  <si>
    <t>11-3310 After School Program</t>
  </si>
  <si>
    <t>22-GrantExp</t>
  </si>
  <si>
    <t>Total Expense</t>
  </si>
  <si>
    <t>Net Ordinary Income</t>
  </si>
  <si>
    <t>1510 - Interest &amp; Dividend Inc</t>
  </si>
  <si>
    <t>1740 Student Fees</t>
  </si>
  <si>
    <t>Pre K Supplies Fees</t>
  </si>
  <si>
    <t>Projects &amp; Activities Income</t>
  </si>
  <si>
    <t>1740 Student Fees - Other</t>
  </si>
  <si>
    <t>Total 1740 Student Fees</t>
  </si>
  <si>
    <t>1790  Pupil Activity Revenue</t>
  </si>
  <si>
    <t>Fund Raising</t>
  </si>
  <si>
    <t>FUNd Run Fundraiser</t>
  </si>
  <si>
    <t>Used School Shirts</t>
  </si>
  <si>
    <t>1790  Pupil Activity Revenue - Other</t>
  </si>
  <si>
    <t>Total 1790  Pupil Activity Revenue</t>
  </si>
  <si>
    <t>1800 - Tuition</t>
  </si>
  <si>
    <t>1830 - Pre Kindergarten</t>
  </si>
  <si>
    <t>Total 1800 - Tuition</t>
  </si>
  <si>
    <t>1920 - Contributions Income</t>
  </si>
  <si>
    <t>Restricted Contributions</t>
  </si>
  <si>
    <t>Unrestricted</t>
  </si>
  <si>
    <t>Unrestricted - Other</t>
  </si>
  <si>
    <t>Total Unrestricted</t>
  </si>
  <si>
    <t>Total 1920 - Contributions Income</t>
  </si>
  <si>
    <t>1990 - All Other Local Revenue</t>
  </si>
  <si>
    <t>Mill Levy Funds</t>
  </si>
  <si>
    <t>Total 1990 - All Other Local Revenue</t>
  </si>
  <si>
    <t>Total 1000 - Local Sources</t>
  </si>
  <si>
    <t>3206 READ Act Funds</t>
  </si>
  <si>
    <t>Total 3000 - State Sources</t>
  </si>
  <si>
    <t>4041 Impact Aid</t>
  </si>
  <si>
    <t>Total 4000 - Federal Sources</t>
  </si>
  <si>
    <t>22-3113 - Charter Capital  Inc</t>
  </si>
  <si>
    <t>Total Capital Reserve Fund</t>
  </si>
  <si>
    <t>0100-200 Teacher Bonus</t>
  </si>
  <si>
    <t>0100-200 Teachers Salaries</t>
  </si>
  <si>
    <t>0200-TA Benefits</t>
  </si>
  <si>
    <t>0250 - Medical Insurance</t>
  </si>
  <si>
    <t>Total 0200-TA Benefits</t>
  </si>
  <si>
    <t>0200-Teacher Benefits</t>
  </si>
  <si>
    <t>0230 - 200 PERA Contribution</t>
  </si>
  <si>
    <t>0251 - 200 Medical Insurance</t>
  </si>
  <si>
    <t>Total 0200-Teacher Benefits</t>
  </si>
  <si>
    <t>0513 Field Trips</t>
  </si>
  <si>
    <t>0513 Field Trips - Other</t>
  </si>
  <si>
    <t>Total 0513 Field Trips</t>
  </si>
  <si>
    <t>0610 Supplies</t>
  </si>
  <si>
    <t>Classroom Expedition Supplies</t>
  </si>
  <si>
    <t>Classroom Library</t>
  </si>
  <si>
    <t>Classroom Supplies</t>
  </si>
  <si>
    <t>0610 Supplies - Other</t>
  </si>
  <si>
    <t>Total 0610 Supplies</t>
  </si>
  <si>
    <t>0610 Textbooks</t>
  </si>
  <si>
    <t>0650 Media &amp; Tech Supplies</t>
  </si>
  <si>
    <t>Software</t>
  </si>
  <si>
    <t>Total 0650 Media &amp; Tech Supplies</t>
  </si>
  <si>
    <t>0730 Equip</t>
  </si>
  <si>
    <t>Media &amp; Technology</t>
  </si>
  <si>
    <t>Total 0730 Equip</t>
  </si>
  <si>
    <t>Total 11-0010 Elem Edu</t>
  </si>
  <si>
    <t>0100-200 Teacher Salaries</t>
  </si>
  <si>
    <t>Total 11-0020 MS Edu</t>
  </si>
  <si>
    <t>0200 - TA Benefits</t>
  </si>
  <si>
    <t>0230-411 TA PERA</t>
  </si>
  <si>
    <t>Total 0200 - TA Benefits</t>
  </si>
  <si>
    <t>0300 Purchased Services</t>
  </si>
  <si>
    <t>Licenses</t>
  </si>
  <si>
    <t>0300 Purchased Services - Other</t>
  </si>
  <si>
    <t>Total 0300 Purchased Services</t>
  </si>
  <si>
    <t>Total 11-0040 PreK Edu</t>
  </si>
  <si>
    <t>0100-411 TA Salaries</t>
  </si>
  <si>
    <t>0100-411 TA Salaries - Other</t>
  </si>
  <si>
    <t>Total 0100-411 TA Salaries</t>
  </si>
  <si>
    <t>0200-200 Teacher Benefits</t>
  </si>
  <si>
    <t>0210 - 200 Life &amp; Disblty Ins.</t>
  </si>
  <si>
    <t>0221- 200  Medicare Taxes</t>
  </si>
  <si>
    <t>0230 - 200 PERA 9.5% AED</t>
  </si>
  <si>
    <t>Total 0200-200 Teacher Benefits</t>
  </si>
  <si>
    <t>0200-400 TA Benefits</t>
  </si>
  <si>
    <t>0230 - 411 PERA Contribution</t>
  </si>
  <si>
    <t>0251 - 411 Medical Insurance</t>
  </si>
  <si>
    <t>Total 0200-400 TA Benefits</t>
  </si>
  <si>
    <t>0330 PurchServ</t>
  </si>
  <si>
    <t>0330 Media &amp; Technology</t>
  </si>
  <si>
    <t>Buyback / Special Education</t>
  </si>
  <si>
    <t>Other Services</t>
  </si>
  <si>
    <t>Total 0330 PurchServ</t>
  </si>
  <si>
    <t>0442 Print&amp;Copy</t>
  </si>
  <si>
    <t>Rental - copier equipment</t>
  </si>
  <si>
    <t>Total 0442 Print&amp;Copy</t>
  </si>
  <si>
    <t>0513 - Field Trips</t>
  </si>
  <si>
    <t>Art</t>
  </si>
  <si>
    <t>Computer Lab</t>
  </si>
  <si>
    <t>General Supplies</t>
  </si>
  <si>
    <t>Music/Drama</t>
  </si>
  <si>
    <t>Physical Education</t>
  </si>
  <si>
    <t>0650 Media &amp; Tech</t>
  </si>
  <si>
    <t>0730 Equipment</t>
  </si>
  <si>
    <t>Total 0730 Equipment</t>
  </si>
  <si>
    <t>0900 Stdt Activity Fund Exp</t>
  </si>
  <si>
    <t>Fund Raising Expenses</t>
  </si>
  <si>
    <t>Fund Raising Expenses - Other</t>
  </si>
  <si>
    <t>Total Fund Raising Expenses</t>
  </si>
  <si>
    <t>Gifts to School</t>
  </si>
  <si>
    <t>Miscellaneous Expense</t>
  </si>
  <si>
    <t>Paid Sales Tax</t>
  </si>
  <si>
    <t>PTO Expense</t>
  </si>
  <si>
    <t>Yearbook</t>
  </si>
  <si>
    <t>Yearbook - Other</t>
  </si>
  <si>
    <t>Total Yearbook</t>
  </si>
  <si>
    <t>Total 0900 Stdt Activity Fund Exp</t>
  </si>
  <si>
    <t>Total 11-0060 Integ Educ</t>
  </si>
  <si>
    <t>11-2110 Lunch Room</t>
  </si>
  <si>
    <t>0100-320 - Lunch Room Monitor</t>
  </si>
  <si>
    <t>0100-320 - Bonus</t>
  </si>
  <si>
    <t>0100-320 - Lunch Room Monitor - Other</t>
  </si>
  <si>
    <t>Total 0100-320 - Lunch Room Monitor</t>
  </si>
  <si>
    <t>0200-230 PERA</t>
  </si>
  <si>
    <t>0300 Contract Labor</t>
  </si>
  <si>
    <t>11-2110 Lunch Room - Other</t>
  </si>
  <si>
    <t>Total 11-2110 Lunch Room</t>
  </si>
  <si>
    <t>11-2134 Nursing Svcs</t>
  </si>
  <si>
    <t>0320 - Nursing Contract</t>
  </si>
  <si>
    <t>0600 Supplies</t>
  </si>
  <si>
    <t>Total 11-2134 Nursing Svcs</t>
  </si>
  <si>
    <t>Total 11-2100 Student Support Svcs</t>
  </si>
  <si>
    <t>11-2213 - Staff Dev.</t>
  </si>
  <si>
    <t>0321 - Conferences</t>
  </si>
  <si>
    <t>Conference Fees</t>
  </si>
  <si>
    <t>Travel</t>
  </si>
  <si>
    <t>0321 - Conferences - Other</t>
  </si>
  <si>
    <t>Total 0321 - Conferences</t>
  </si>
  <si>
    <t>0322 -  Purchased Services</t>
  </si>
  <si>
    <t>0610 - Supplies</t>
  </si>
  <si>
    <t>0610 - Supplies - Other</t>
  </si>
  <si>
    <t>Total 0610 - Supplies</t>
  </si>
  <si>
    <t>11-2213 - Staff Dev. - Other</t>
  </si>
  <si>
    <t>Total 11-2213 - Staff Dev.</t>
  </si>
  <si>
    <t>Total 11-2200 Support Program</t>
  </si>
  <si>
    <t>11-2315 Legal Svcs</t>
  </si>
  <si>
    <t>0330 -  Legal Services</t>
  </si>
  <si>
    <t>0330 -  Legal Services - Other</t>
  </si>
  <si>
    <t>Total 0330 -  Legal Services</t>
  </si>
  <si>
    <t>11-2315 Legal Svcs - Other</t>
  </si>
  <si>
    <t>Total 11-2315 Legal Svcs</t>
  </si>
  <si>
    <t>11-2317 - 0332 Audit Svcs</t>
  </si>
  <si>
    <t>11-2390 Other Support Svcs</t>
  </si>
  <si>
    <t>0580 Conference</t>
  </si>
  <si>
    <t>Total 11-2390 Other Support Svcs</t>
  </si>
  <si>
    <t>Total 11-2300 GenAdmin</t>
  </si>
  <si>
    <t>0100-100 Administration - Bonus</t>
  </si>
  <si>
    <t>0100-100 Administrator</t>
  </si>
  <si>
    <t>0100-500 Clerical Bonus</t>
  </si>
  <si>
    <t>0100-500 Clerical Salaries</t>
  </si>
  <si>
    <t>0200-0230 PERA  9.5% AED</t>
  </si>
  <si>
    <t>0200-100 Admin Benefits</t>
  </si>
  <si>
    <t>0230 - PERA Contribution</t>
  </si>
  <si>
    <t>0251 - Medical Insurance</t>
  </si>
  <si>
    <t>Total 0200-100 Admin Benefits</t>
  </si>
  <si>
    <t>0200-500 Clerical Benefits</t>
  </si>
  <si>
    <t>Total 0200-500 Clerical Benefits</t>
  </si>
  <si>
    <t>0339 Background Checks</t>
  </si>
  <si>
    <t>0390 MiscPurchServ</t>
  </si>
  <si>
    <t>0330 - Buyback - Central Admin</t>
  </si>
  <si>
    <t>0330 - Infinite Campus</t>
  </si>
  <si>
    <t>Total 0390 MiscPurchServ</t>
  </si>
  <si>
    <t>0500 MiscPurchServ</t>
  </si>
  <si>
    <t>0531 Phone/Fax</t>
  </si>
  <si>
    <t>0533 Postage</t>
  </si>
  <si>
    <t>0540 Advert &amp; Marketing</t>
  </si>
  <si>
    <t>Copier Maintenance</t>
  </si>
  <si>
    <t>Staff Recruiting</t>
  </si>
  <si>
    <t>Staff/Student/Voltr Spt</t>
  </si>
  <si>
    <t>0500 MiscPurchServ - Other</t>
  </si>
  <si>
    <t>Total 0500 MiscPurchServ</t>
  </si>
  <si>
    <t>General</t>
  </si>
  <si>
    <t>Office</t>
  </si>
  <si>
    <t>Printing &amp; Copy supplies</t>
  </si>
  <si>
    <t>0650 Media&amp;Tech</t>
  </si>
  <si>
    <t>0650 Media&amp;Tech - Other</t>
  </si>
  <si>
    <t>Total 0650 Media&amp;Tech</t>
  </si>
  <si>
    <t>0733 Furniture</t>
  </si>
  <si>
    <t>0810 Dues &amp; Fees</t>
  </si>
  <si>
    <t>Total 11-2410 BuildAdmin</t>
  </si>
  <si>
    <t>2510 Business/Fiscal Svcs</t>
  </si>
  <si>
    <t>0313 - Finance Charges</t>
  </si>
  <si>
    <t>0340 - Bank Fees</t>
  </si>
  <si>
    <t>0340 - Bond Related Fees</t>
  </si>
  <si>
    <t>2510 Business/Fiscal Svcs - Other</t>
  </si>
  <si>
    <t>Total 2510 Business/Fiscal Svcs</t>
  </si>
  <si>
    <t>2516 - 0339 Accounting</t>
  </si>
  <si>
    <t>11-2500 Financial Admin - Other</t>
  </si>
  <si>
    <t>Total 11-2500 Financial Admin</t>
  </si>
  <si>
    <t>2620 Operating Building Svcs</t>
  </si>
  <si>
    <t>0100-423 Custodian - Bonus</t>
  </si>
  <si>
    <t>0100-423 Custodian Salary</t>
  </si>
  <si>
    <t>0200-423 Employee Benefits</t>
  </si>
  <si>
    <t>Total 0200-423 Employee Benefits</t>
  </si>
  <si>
    <t>0300 Purch Services</t>
  </si>
  <si>
    <t>0430 Building Lease</t>
  </si>
  <si>
    <t>Bathroom Supplies</t>
  </si>
  <si>
    <t>Building &amp; Grounds Supplies</t>
  </si>
  <si>
    <t>Total 2620 Operating Building Svcs</t>
  </si>
  <si>
    <t>2620 Utilities</t>
  </si>
  <si>
    <t>0411 Water &amp; Sewer</t>
  </si>
  <si>
    <t>0621 Natural Gas</t>
  </si>
  <si>
    <t>0622 Electric</t>
  </si>
  <si>
    <t>Total 2620 Utilities</t>
  </si>
  <si>
    <t>Total 11-2600 Plant Maint</t>
  </si>
  <si>
    <t>11-2832 - 0300 Staff Recruiting</t>
  </si>
  <si>
    <t>11-2850</t>
  </si>
  <si>
    <t>0520 Colorado Unemployment</t>
  </si>
  <si>
    <t>0520 Liability Insurance</t>
  </si>
  <si>
    <t>0520 Workers Comp Insurance</t>
  </si>
  <si>
    <t>Total 11-2850</t>
  </si>
  <si>
    <t>Total 11-2800 Central Svcs</t>
  </si>
  <si>
    <t>Supplies</t>
  </si>
  <si>
    <t>Total 11-3100 Food Services Operation</t>
  </si>
  <si>
    <t>0100-200 Day Care Payroll</t>
  </si>
  <si>
    <t>Total 11-3310 After School Program</t>
  </si>
  <si>
    <t>22-3206 READ Act Funds</t>
  </si>
  <si>
    <t>Total 22-3206 READ Act Funds</t>
  </si>
  <si>
    <t>Total 22-GrantExp</t>
  </si>
  <si>
    <t>Debit</t>
  </si>
  <si>
    <t>Credit</t>
  </si>
  <si>
    <t>8101 - FSB Operating Account:After School Program</t>
  </si>
  <si>
    <t>8101 - FSB Operating Account:Expeditionary Fund</t>
  </si>
  <si>
    <t>8101 - FSB Operating Account:General Fund</t>
  </si>
  <si>
    <t>8101 - FSB Operating Account:Kindergarten Tuition</t>
  </si>
  <si>
    <t>8101 - FSB Operating Account:Payroll Reserve</t>
  </si>
  <si>
    <t>8101 - FSB Operating Account:PreK Tuition &amp; Supply Fees</t>
  </si>
  <si>
    <t>8101 - Sunflower Main Acct 428:After School Program</t>
  </si>
  <si>
    <t>8101 - Sunflower Main Acct 428:Expeditionary Fund</t>
  </si>
  <si>
    <t>8101 - Sunflower Main Acct 428:General Fund</t>
  </si>
  <si>
    <t>8101 - Sunflower Main Acct 428:Kindergarten</t>
  </si>
  <si>
    <t>8101 - Sunflower Main Acct 428:PreK Tuition &amp; Fees</t>
  </si>
  <si>
    <t>8101 - Sunflower MM 517:General Reserve</t>
  </si>
  <si>
    <t>8101 - Sunflower MM 517:Payroll Reserve</t>
  </si>
  <si>
    <t>8101 - Sunflower MM 517:Tabor Reserve</t>
  </si>
  <si>
    <t>8153 - Accounts Receivable</t>
  </si>
  <si>
    <t>7421 - Accounts Payable</t>
  </si>
  <si>
    <t>7461 - Accrued Payroll</t>
  </si>
  <si>
    <t>7421 - Credit Cards:Visa 8017 - Ghost</t>
  </si>
  <si>
    <t>7471 - Payroll Liabilities:Colorado Unemployment</t>
  </si>
  <si>
    <t>7471 - Payroll Liabilities:Colorado Withholding</t>
  </si>
  <si>
    <t>7471 - Payroll Liabilities:PERA - Company</t>
  </si>
  <si>
    <t>7471 - Payroll Liabilities:PERA - Employees</t>
  </si>
  <si>
    <t>7471 - Payroll Liabilities:PERA 401K Employee</t>
  </si>
  <si>
    <t>1000 - Local Sources:1510 - Interest &amp; Dividend Inc</t>
  </si>
  <si>
    <t>1000 - Local Sources:1740 Student Fees</t>
  </si>
  <si>
    <t>1000 - Local Sources:1740 Student Fees:Pre K Supplies Fees</t>
  </si>
  <si>
    <t>1000 - Local Sources:1740 Student Fees:Projects &amp; Activities Income</t>
  </si>
  <si>
    <t>1000 - Local Sources:1790  Pupil Activity Revenue</t>
  </si>
  <si>
    <t>1000 - Local Sources:1790  Pupil Activity Revenue:Fund Raising</t>
  </si>
  <si>
    <t>1000 - Local Sources:1790  Pupil Activity Revenue:FUNd Run Fundraiser</t>
  </si>
  <si>
    <t>1000 - Local Sources:1790  Pupil Activity Revenue:Used School Shirts</t>
  </si>
  <si>
    <t>1000 - Local Sources:1800 - Tuition:1830 - Pre Kindergarten</t>
  </si>
  <si>
    <t>1000 - Local Sources:1920 - Contributions Income:Restricted Contributions</t>
  </si>
  <si>
    <t>1000 - Local Sources:1920 - Contributions Income:Unrestricted</t>
  </si>
  <si>
    <t>1000 - Local Sources:1990 - All Other Local Revenue:Mill Levy Funds</t>
  </si>
  <si>
    <t>3000 - State Sources:3206 READ Act Funds</t>
  </si>
  <si>
    <t>4000 - Federal Sources:4041 Impact Aid</t>
  </si>
  <si>
    <t>Capital Reserve Fund:22-3113 - Charter Capital  Inc</t>
  </si>
  <si>
    <t>11-0010 Elem Edu:0100-200 Teacher Bonus</t>
  </si>
  <si>
    <t>11-0010 Elem Edu:0100-200 Teachers Salaries</t>
  </si>
  <si>
    <t>11-0010 Elem Edu:0200-TA Benefits:0250 - Medical Insurance</t>
  </si>
  <si>
    <t>11-0010 Elem Edu:0200-Teacher Benefits:0230 - 200 PERA Contribution</t>
  </si>
  <si>
    <t>11-0010 Elem Edu:0200-Teacher Benefits:0251 - 200 Medical Insurance</t>
  </si>
  <si>
    <t>11-0010 Elem Edu:0513 Field Trips</t>
  </si>
  <si>
    <t>11-0010 Elem Edu:0610 Supplies</t>
  </si>
  <si>
    <t>11-0010 Elem Edu:0610 Supplies:Classroom Expedition Supplies</t>
  </si>
  <si>
    <t>11-0010 Elem Edu:0610 Supplies:Classroom Library</t>
  </si>
  <si>
    <t>11-0010 Elem Edu:0610 Supplies:Classroom Supplies</t>
  </si>
  <si>
    <t>11-0010 Elem Edu:0610 Textbooks</t>
  </si>
  <si>
    <t>11-0010 Elem Edu:0650 Media &amp; Tech Supplies:Software</t>
  </si>
  <si>
    <t>11-0010 Elem Edu:0730 Equip:Media &amp; Technology</t>
  </si>
  <si>
    <t>11-0020 MS Edu:0100-200 Teacher Bonus</t>
  </si>
  <si>
    <t>11-0020 MS Edu:0100-200 Teacher Salaries</t>
  </si>
  <si>
    <t>11-0020 MS Edu:0200-Teacher Benefits:0230 - 200 PERA Contribution</t>
  </si>
  <si>
    <t>11-0020 MS Edu:0200-Teacher Benefits:0251 - 200 Medical Insurance</t>
  </si>
  <si>
    <t>11-0020 MS Edu:0513 Field Trips</t>
  </si>
  <si>
    <t>11-0020 MS Edu:0610 Supplies:Classroom Expedition Supplies</t>
  </si>
  <si>
    <t>11-0020 MS Edu:0610 Supplies:Classroom Library</t>
  </si>
  <si>
    <t>11-0020 MS Edu:0610 Supplies:Classroom Supplies</t>
  </si>
  <si>
    <t>11-0020 MS Edu:0610 Textbooks</t>
  </si>
  <si>
    <t>11-0040 PreK Edu:0100-200 Teacher Bonus</t>
  </si>
  <si>
    <t>11-0040 PreK Edu:0100-200 Teacher Salaries</t>
  </si>
  <si>
    <t>11-0040 PreK Edu:0200-Teacher Benefits:0230 - 200 PERA Contribution</t>
  </si>
  <si>
    <t>11-0040 PreK Edu:0200 - TA Benefits:0230-411 TA PERA</t>
  </si>
  <si>
    <t>11-0040 PreK Edu:0300 Purchased Services</t>
  </si>
  <si>
    <t>11-0040 PreK Edu:0300 Purchased Services:Licenses</t>
  </si>
  <si>
    <t>11-0040 PreK Edu:0610 Supplies:Classroom Supplies</t>
  </si>
  <si>
    <t>11-0060 Integ Educ:0100-200 Teacher Bonus</t>
  </si>
  <si>
    <t>11-0060 Integ Educ:0100-200 Teacher Salaries</t>
  </si>
  <si>
    <t>11-0060 Integ Educ:0100-411 TA Salaries</t>
  </si>
  <si>
    <t>11-0060 Integ Educ:0200-200 Teacher Benefits:0210 - 200 Life &amp; Disblty Ins.</t>
  </si>
  <si>
    <t>11-0060 Integ Educ:0200-200 Teacher Benefits:0221- 200  Medicare Taxes</t>
  </si>
  <si>
    <t>11-0060 Integ Educ:0200-200 Teacher Benefits:0230 - 200 PERA 9.5% AED</t>
  </si>
  <si>
    <t>11-0060 Integ Educ:0200-200 Teacher Benefits:0230 - 200 PERA Contribution</t>
  </si>
  <si>
    <t>11-0060 Integ Educ:0200-200 Teacher Benefits:0251 - 200 Medical Insurance</t>
  </si>
  <si>
    <t>11-0060 Integ Educ:0200-400 TA Benefits:0230 - 411 PERA Contribution</t>
  </si>
  <si>
    <t>11-0060 Integ Educ:0200-400 TA Benefits:0251 - 411 Medical Insurance</t>
  </si>
  <si>
    <t>11-0060 Integ Educ:0330 PurchServ:0330 Media &amp; Technology</t>
  </si>
  <si>
    <t>11-0060 Integ Educ:0330 PurchServ:Buyback / Special Education</t>
  </si>
  <si>
    <t>11-0060 Integ Educ:0330 PurchServ:Other Services</t>
  </si>
  <si>
    <t>11-0060 Integ Educ:0442 Print&amp;Copy:Rental - copier equipment</t>
  </si>
  <si>
    <t>11-0060 Integ Educ:0513 - Field Trips</t>
  </si>
  <si>
    <t>11-0060 Integ Educ:0610 Supplies</t>
  </si>
  <si>
    <t>11-0060 Integ Educ:0610 Supplies:Art</t>
  </si>
  <si>
    <t>11-0060 Integ Educ:0610 Supplies:Computer Lab</t>
  </si>
  <si>
    <t>11-0060 Integ Educ:0610 Supplies:General Supplies</t>
  </si>
  <si>
    <t>11-0060 Integ Educ:0610 Supplies:Music/Drama</t>
  </si>
  <si>
    <t>11-0060 Integ Educ:0610 Supplies:Physical Education</t>
  </si>
  <si>
    <t>11-0060 Integ Educ:0610 Textbooks</t>
  </si>
  <si>
    <t>11-0060 Integ Educ:0650 Media &amp; Tech</t>
  </si>
  <si>
    <t>11-0060 Integ Educ:0730 Equipment:Media &amp; Technology</t>
  </si>
  <si>
    <t>11-0060 Integ Educ:0900 Stdt Activity Fund Exp:Fund Raising Expenses</t>
  </si>
  <si>
    <t>11-0060 Integ Educ:0900 Stdt Activity Fund Exp:Gifts to School</t>
  </si>
  <si>
    <t>11-0060 Integ Educ:0900 Stdt Activity Fund Exp:Miscellaneous Expense</t>
  </si>
  <si>
    <t>11-0060 Integ Educ:0900 Stdt Activity Fund Exp:Paid Sales Tax</t>
  </si>
  <si>
    <t>11-0060 Integ Educ:0900 Stdt Activity Fund Exp:PTO Expense</t>
  </si>
  <si>
    <t>11-0060 Integ Educ:0900 Stdt Activity Fund Exp:Yearbook</t>
  </si>
  <si>
    <t>11-2100 Student Support Svcs:11-2110 Lunch Room</t>
  </si>
  <si>
    <t>11-2100 Student Support Svcs:11-2110 Lunch Room:0100-320 - Lunch Room Monitor</t>
  </si>
  <si>
    <t>11-2100 Student Support Svcs:11-2110 Lunch Room:0100-320 - Lunch Room Monitor:0100-320 - Bonus</t>
  </si>
  <si>
    <t>11-2100 Student Support Svcs:11-2110 Lunch Room:0200-230 PERA</t>
  </si>
  <si>
    <t>11-2100 Student Support Svcs:11-2110 Lunch Room:0300 Contract Labor</t>
  </si>
  <si>
    <t>11-2100 Student Support Svcs:11-2134 Nursing Svcs:0320 - Nursing Contract</t>
  </si>
  <si>
    <t>11-2100 Student Support Svcs:11-2134 Nursing Svcs:0600 Supplies</t>
  </si>
  <si>
    <t>11-2200 Support Program:11-2213 - Staff Dev.</t>
  </si>
  <si>
    <t>11-2200 Support Program:11-2213 - Staff Dev.:0321 - Conferences</t>
  </si>
  <si>
    <t>11-2200 Support Program:11-2213 - Staff Dev.:0321 - Conferences:Conference Fees</t>
  </si>
  <si>
    <t>11-2200 Support Program:11-2213 - Staff Dev.:0321 - Conferences:Travel</t>
  </si>
  <si>
    <t>11-2200 Support Program:11-2213 - Staff Dev.:0322 -  Purchased Services</t>
  </si>
  <si>
    <t>11-2200 Support Program:11-2213 - Staff Dev.:0610 - Supplies</t>
  </si>
  <si>
    <t>11-2300 GenAdmin:11-2315 Legal Svcs</t>
  </si>
  <si>
    <t>11-2300 GenAdmin:11-2315 Legal Svcs:0330 -  Legal Services</t>
  </si>
  <si>
    <t>11-2300 GenAdmin:11-2317 - 0332 Audit Svcs</t>
  </si>
  <si>
    <t>11-2300 GenAdmin:11-2390 Other Support Svcs:0580 Conference</t>
  </si>
  <si>
    <t>11-2410 BuildAdmin:0100-100 Administration - Bonus</t>
  </si>
  <si>
    <t>11-2410 BuildAdmin:0100-100 Administrator</t>
  </si>
  <si>
    <t>11-2410 BuildAdmin:0100-500 Clerical Bonus</t>
  </si>
  <si>
    <t>11-2410 BuildAdmin:0100-500 Clerical Salaries</t>
  </si>
  <si>
    <t>11-2410 BuildAdmin:0200-0230 PERA  9.5% AED</t>
  </si>
  <si>
    <t>11-2410 BuildAdmin:0200-100 Admin Benefits:0230 - PERA Contribution</t>
  </si>
  <si>
    <t>11-2410 BuildAdmin:0200-100 Admin Benefits:0251 - Medical Insurance</t>
  </si>
  <si>
    <t>11-2410 BuildAdmin:0200-500 Clerical Benefits:0230 - PERA Contribution</t>
  </si>
  <si>
    <t>11-2410 BuildAdmin:0339 Background Checks</t>
  </si>
  <si>
    <t>11-2410 BuildAdmin:0390 MiscPurchServ:0330 - Buyback - Central Admin</t>
  </si>
  <si>
    <t>11-2410 BuildAdmin:0390 MiscPurchServ:0330 - Infinite Campus</t>
  </si>
  <si>
    <t>11-2410 BuildAdmin:0500 MiscPurchServ</t>
  </si>
  <si>
    <t>11-2410 BuildAdmin:0500 MiscPurchServ:0531 Phone/Fax</t>
  </si>
  <si>
    <t>11-2410 BuildAdmin:0500 MiscPurchServ:0533 Postage</t>
  </si>
  <si>
    <t>11-2410 BuildAdmin:0500 MiscPurchServ:0540 Advert &amp; Marketing</t>
  </si>
  <si>
    <t>11-2410 BuildAdmin:0500 MiscPurchServ:Copier Maintenance</t>
  </si>
  <si>
    <t>11-2410 BuildAdmin:0500 MiscPurchServ:Staff Recruiting</t>
  </si>
  <si>
    <t>11-2410 BuildAdmin:0500 MiscPurchServ:Staff/Student/Voltr Spt</t>
  </si>
  <si>
    <t>11-2410 BuildAdmin:0610 Supplies</t>
  </si>
  <si>
    <t>11-2410 BuildAdmin:0610 Supplies:General</t>
  </si>
  <si>
    <t>11-2410 BuildAdmin:0610 Supplies:Office</t>
  </si>
  <si>
    <t>11-2410 BuildAdmin:0610 Supplies:Printing &amp; Copy supplies</t>
  </si>
  <si>
    <t>11-2410 BuildAdmin:0650 Media&amp;Tech</t>
  </si>
  <si>
    <t>11-2410 BuildAdmin:0650 Media&amp;Tech:Software</t>
  </si>
  <si>
    <t>11-2410 BuildAdmin:0733 Furniture</t>
  </si>
  <si>
    <t>11-2410 BuildAdmin:0810 Dues &amp; Fees</t>
  </si>
  <si>
    <t>11-2500 Financial Admin:2510 Business/Fiscal Svcs</t>
  </si>
  <si>
    <t>11-2500 Financial Admin:2510 Business/Fiscal Svcs:0313 - Finance Charges</t>
  </si>
  <si>
    <t>11-2500 Financial Admin:2510 Business/Fiscal Svcs:0340 - Bank Fees</t>
  </si>
  <si>
    <t>11-2500 Financial Admin:2510 Business/Fiscal Svcs:0340 - Bond Related Fees</t>
  </si>
  <si>
    <t>11-2500 Financial Admin:2516 - 0339 Accounting</t>
  </si>
  <si>
    <t>11-2600 Plant Maint:2620 Operating Building Svcs:0100-423 Custodian - Bonus</t>
  </si>
  <si>
    <t>11-2600 Plant Maint:2620 Operating Building Svcs:0100-423 Custodian Salary</t>
  </si>
  <si>
    <t>11-2600 Plant Maint:2620 Operating Building Svcs:0200-423 Employee Benefits:0230 - PERA Contribution</t>
  </si>
  <si>
    <t>11-2600 Plant Maint:2620 Operating Building Svcs:0300 Purch Services</t>
  </si>
  <si>
    <t>11-2600 Plant Maint:2620 Operating Building Svcs:0430 Building Lease</t>
  </si>
  <si>
    <t>11-2600 Plant Maint:2620 Operating Building Svcs:0610 Supplies</t>
  </si>
  <si>
    <t>11-2600 Plant Maint:2620 Operating Building Svcs:0610 Supplies:Bathroom Supplies</t>
  </si>
  <si>
    <t>11-2600 Plant Maint:2620 Operating Building Svcs:0610 Supplies:Building &amp; Grounds Supplies</t>
  </si>
  <si>
    <t>11-2600 Plant Maint:2620 Operating Building Svcs:0730 Equipment</t>
  </si>
  <si>
    <t>11-2600 Plant Maint:2620 Utilities:0411 Water &amp; Sewer</t>
  </si>
  <si>
    <t>11-2600 Plant Maint:2620 Utilities:0621 Natural Gas</t>
  </si>
  <si>
    <t>11-2600 Plant Maint:2620 Utilities:0622 Electric</t>
  </si>
  <si>
    <t>11-2800 Central Svcs:11-2832 - 0300 Staff Recruiting</t>
  </si>
  <si>
    <t>11-2800 Central Svcs:11-2850:0520 Colorado Unemployment</t>
  </si>
  <si>
    <t>11-2800 Central Svcs:11-2850:0520 Liability Insurance</t>
  </si>
  <si>
    <t>11-2800 Central Svcs:11-2850:0520 Workers Comp Insurance</t>
  </si>
  <si>
    <t>11-3100 Food Services Operation:Supplies</t>
  </si>
  <si>
    <t>11-3310 After School Program:0100-200 Day Care Payroll</t>
  </si>
  <si>
    <t>11-3310 After School Program:0300 Purchased Services</t>
  </si>
  <si>
    <t>22-GrantExp:22-3206 READ Act Funds:0610 Supplies</t>
  </si>
  <si>
    <t>TOTAL</t>
  </si>
  <si>
    <t>52-8111-002 Investment Accounts:UMB - 2015 Principal Fund</t>
  </si>
  <si>
    <t>52-8111-002 Investment Accounts:UMB -2015 Interest Fund</t>
  </si>
  <si>
    <t>52-8111-002 Investment Accounts:UMB -2015 Issuance Exp Fund</t>
  </si>
  <si>
    <t>52-8231 Buildings &amp; Improvement:Depreciated:Antlers Ridge Drive Property</t>
  </si>
  <si>
    <t>52-8231 Buildings &amp; Improvement:Depreciated:Furniture &amp; Equipment</t>
  </si>
  <si>
    <t>52-8231 Buildings &amp; Improvement:Depreciated:Furniture &amp; Equipment Deprec.</t>
  </si>
  <si>
    <t>52-8231 Buildings &amp; Improvement:Depreciated:Land Improvement</t>
  </si>
  <si>
    <t>52-8231 Buildings &amp; Improvement:Depreciated:Property Accumulated Deprec</t>
  </si>
  <si>
    <t>52-8231 Buildings &amp; Improvement:Not Depreciated:Land - Antlers Ridge Drive</t>
  </si>
  <si>
    <t>52-8231 Buildings &amp; Improvement:Not Depreciated:Land - Water Rights</t>
  </si>
  <si>
    <t>52-8231 Buildings &amp; Improvement:Not Depreciated:Land Improvements</t>
  </si>
  <si>
    <t>Loss on Debt Refunding</t>
  </si>
  <si>
    <t>Loss on Debt Refunding:Accum Amortization of Loss</t>
  </si>
  <si>
    <t>52-7521 Accrued Payables:Accrued Interest Payable</t>
  </si>
  <si>
    <t>52-7521 Accrued Payables:Accrued Principal Payable</t>
  </si>
  <si>
    <t>52-7521 UMB Bonds</t>
  </si>
  <si>
    <t>52-6770 Retained Earnings</t>
  </si>
  <si>
    <t>Opening Balance Equity</t>
  </si>
  <si>
    <t>42-1510 Interest on Investments</t>
  </si>
  <si>
    <t>52-1910 Lease Revenue</t>
  </si>
  <si>
    <t>Capital Contribution</t>
  </si>
  <si>
    <t>Debt Service:52-5100-0831 Interest Expense</t>
  </si>
  <si>
    <t>Facilities Acquisition:52-3220-0740 Depreciation Exp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</si>
</sst>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"/>
  </numFmts>
  <fonts count="4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49" fontId="1" fillId="0" borderId="0" xfId="0" applyNumberFormat="1" applyFont="1"/>
    <xf numFmtId="40" fontId="2" fillId="0" borderId="0" xfId="0" applyNumberFormat="1" applyFont="1"/>
    <xf numFmtId="40" fontId="2" fillId="0" borderId="2" xfId="0" applyNumberFormat="1" applyFont="1" applyBorder="1"/>
    <xf numFmtId="40" fontId="2" fillId="0" borderId="0" xfId="0" applyNumberFormat="1" applyFont="1" applyBorder="1"/>
    <xf numFmtId="40" fontId="2" fillId="0" borderId="5" xfId="0" applyNumberFormat="1" applyFont="1" applyBorder="1"/>
    <xf numFmtId="40" fontId="1" fillId="0" borderId="4" xfId="0" applyNumberFormat="1" applyFont="1" applyBorder="1"/>
    <xf numFmtId="0" fontId="1" fillId="0" borderId="0" xfId="0" applyFont="1"/>
    <xf numFmtId="40" fontId="2" fillId="0" borderId="3" xfId="0" applyNumberFormat="1" applyFont="1" applyBorder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49" fontId="1" fillId="0" borderId="0" xfId="0" applyNumberFormat="1" applyFon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49" fontId="1" fillId="0" borderId="6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Border="1"/>
    <xf numFmtId="164" fontId="1" fillId="0" borderId="4" xfId="0" applyNumberFormat="1" applyFont="1" applyBorder="1"/>
    <xf numFmtId="49" fontId="0" fillId="0" borderId="0" xfId="0" applyNumberForma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6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9.emf"/><Relationship Id="rId1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2049" name="FILTER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2050" name="HEADER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3073" name="FILTER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3074" name="HEADER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714375</xdr:colOff>
          <xdr:row>1</xdr:row>
          <xdr:rowOff>28575</xdr:rowOff>
        </xdr:to>
        <xdr:sp macro="" textlink="">
          <xdr:nvSpPr>
            <xdr:cNvPr id="4097" name="FILTER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714375</xdr:colOff>
          <xdr:row>1</xdr:row>
          <xdr:rowOff>28575</xdr:rowOff>
        </xdr:to>
        <xdr:sp macro="" textlink="">
          <xdr:nvSpPr>
            <xdr:cNvPr id="4098" name="HEADER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714375</xdr:colOff>
          <xdr:row>1</xdr:row>
          <xdr:rowOff>28575</xdr:rowOff>
        </xdr:to>
        <xdr:sp macro="" textlink="">
          <xdr:nvSpPr>
            <xdr:cNvPr id="5121" name="FILTER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714375</xdr:colOff>
          <xdr:row>1</xdr:row>
          <xdr:rowOff>28575</xdr:rowOff>
        </xdr:to>
        <xdr:sp macro="" textlink="">
          <xdr:nvSpPr>
            <xdr:cNvPr id="5122" name="HEADER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6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6.xml"/><Relationship Id="rId5" Type="http://schemas.openxmlformats.org/officeDocument/2006/relationships/image" Target="../media/image5.emf"/><Relationship Id="rId4" Type="http://schemas.openxmlformats.org/officeDocument/2006/relationships/control" Target="../activeX/activeX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image" Target="../media/image8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8.xml"/><Relationship Id="rId5" Type="http://schemas.openxmlformats.org/officeDocument/2006/relationships/image" Target="../media/image7.emf"/><Relationship Id="rId4" Type="http://schemas.openxmlformats.org/officeDocument/2006/relationships/control" Target="../activeX/activeX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image" Target="../media/image10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ontrol" Target="../activeX/activeX10.xml"/><Relationship Id="rId5" Type="http://schemas.openxmlformats.org/officeDocument/2006/relationships/image" Target="../media/image9.emf"/><Relationship Id="rId4" Type="http://schemas.openxmlformats.org/officeDocument/2006/relationships/control" Target="../activeX/activeX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G36"/>
  <sheetViews>
    <sheetView tabSelected="1" workbookViewId="0">
      <pane xSplit="6" ySplit="1" topLeftCell="G2" activePane="bottomRight" state="frozenSplit"/>
      <selection pane="topRight" activeCell="G1" sqref="G1"/>
      <selection pane="bottomLeft" activeCell="A2" sqref="A2"/>
      <selection pane="bottomRight" activeCell="I23" sqref="I23"/>
    </sheetView>
  </sheetViews>
  <sheetFormatPr defaultRowHeight="15" x14ac:dyDescent="0.25"/>
  <cols>
    <col min="1" max="5" width="3" style="12" customWidth="1"/>
    <col min="6" max="6" width="24.7109375" style="12" customWidth="1"/>
    <col min="7" max="7" width="10.5703125" style="13" bestFit="1" customWidth="1"/>
  </cols>
  <sheetData>
    <row r="1" spans="1:7" s="11" customFormat="1" ht="15.75" thickBot="1" x14ac:dyDescent="0.3">
      <c r="A1" s="9"/>
      <c r="B1" s="9"/>
      <c r="C1" s="9"/>
      <c r="D1" s="9"/>
      <c r="E1" s="9"/>
      <c r="F1" s="9"/>
      <c r="G1" s="10" t="s">
        <v>0</v>
      </c>
    </row>
    <row r="2" spans="1:7" ht="15.75" customHeight="1" thickTop="1" x14ac:dyDescent="0.25">
      <c r="A2" s="1" t="s">
        <v>1</v>
      </c>
      <c r="B2" s="1"/>
      <c r="C2" s="1"/>
      <c r="D2" s="1"/>
      <c r="E2" s="1"/>
      <c r="F2" s="1"/>
      <c r="G2" s="2"/>
    </row>
    <row r="3" spans="1:7" ht="15.75" customHeight="1" x14ac:dyDescent="0.25">
      <c r="A3" s="1"/>
      <c r="B3" s="1" t="s">
        <v>2</v>
      </c>
      <c r="C3" s="1"/>
      <c r="D3" s="1"/>
      <c r="E3" s="1"/>
      <c r="F3" s="1"/>
      <c r="G3" s="2"/>
    </row>
    <row r="4" spans="1:7" ht="15.75" customHeight="1" x14ac:dyDescent="0.25">
      <c r="A4" s="1"/>
      <c r="B4" s="1"/>
      <c r="C4" s="1" t="s">
        <v>3</v>
      </c>
      <c r="D4" s="1"/>
      <c r="E4" s="1"/>
      <c r="F4" s="1"/>
      <c r="G4" s="2"/>
    </row>
    <row r="5" spans="1:7" ht="15.75" customHeight="1" x14ac:dyDescent="0.25">
      <c r="A5" s="1"/>
      <c r="B5" s="1"/>
      <c r="C5" s="1"/>
      <c r="D5" s="1" t="s">
        <v>4</v>
      </c>
      <c r="E5" s="1"/>
      <c r="F5" s="1"/>
      <c r="G5" s="2">
        <v>1807567.73</v>
      </c>
    </row>
    <row r="6" spans="1:7" ht="15.75" customHeight="1" x14ac:dyDescent="0.25">
      <c r="A6" s="1"/>
      <c r="B6" s="1"/>
      <c r="C6" s="1"/>
      <c r="D6" s="1" t="s">
        <v>5</v>
      </c>
      <c r="E6" s="1"/>
      <c r="F6" s="1"/>
      <c r="G6" s="2">
        <v>2000</v>
      </c>
    </row>
    <row r="7" spans="1:7" ht="15.75" customHeight="1" x14ac:dyDescent="0.25">
      <c r="A7" s="1"/>
      <c r="B7" s="1"/>
      <c r="C7" s="1"/>
      <c r="D7" s="1" t="s">
        <v>6</v>
      </c>
      <c r="E7" s="1"/>
      <c r="F7" s="1"/>
      <c r="G7" s="2">
        <v>577763.31000000006</v>
      </c>
    </row>
    <row r="8" spans="1:7" ht="15.75" customHeight="1" x14ac:dyDescent="0.25">
      <c r="A8" s="1"/>
      <c r="B8" s="1"/>
      <c r="C8" s="1"/>
      <c r="D8" s="1" t="s">
        <v>7</v>
      </c>
      <c r="E8" s="1"/>
      <c r="F8" s="1"/>
      <c r="G8" s="2">
        <v>929449.54</v>
      </c>
    </row>
    <row r="9" spans="1:7" ht="15.75" customHeight="1" thickBot="1" x14ac:dyDescent="0.3">
      <c r="A9" s="1"/>
      <c r="B9" s="1"/>
      <c r="C9" s="1"/>
      <c r="D9" s="1" t="s">
        <v>8</v>
      </c>
      <c r="E9" s="1"/>
      <c r="F9" s="1"/>
      <c r="G9" s="3">
        <v>25228.61</v>
      </c>
    </row>
    <row r="10" spans="1:7" ht="15.75" customHeight="1" x14ac:dyDescent="0.25">
      <c r="A10" s="1"/>
      <c r="B10" s="1"/>
      <c r="C10" s="1" t="s">
        <v>9</v>
      </c>
      <c r="D10" s="1"/>
      <c r="E10" s="1"/>
      <c r="F10" s="1"/>
      <c r="G10" s="2">
        <f>ROUND(SUM(G4:G9),5)</f>
        <v>3342009.19</v>
      </c>
    </row>
    <row r="11" spans="1:7" ht="15.75" customHeight="1" thickBot="1" x14ac:dyDescent="0.3">
      <c r="A11" s="1"/>
      <c r="B11" s="1"/>
      <c r="C11" s="1" t="s">
        <v>10</v>
      </c>
      <c r="D11" s="1"/>
      <c r="E11" s="1"/>
      <c r="F11" s="1"/>
      <c r="G11" s="4">
        <v>57654.43</v>
      </c>
    </row>
    <row r="12" spans="1:7" ht="15.75" customHeight="1" thickBot="1" x14ac:dyDescent="0.3">
      <c r="A12" s="1"/>
      <c r="B12" s="1" t="s">
        <v>11</v>
      </c>
      <c r="C12" s="1"/>
      <c r="D12" s="1"/>
      <c r="E12" s="1"/>
      <c r="F12" s="1"/>
      <c r="G12" s="5">
        <f>ROUND(G3+SUM(G10:G11),5)</f>
        <v>3399663.62</v>
      </c>
    </row>
    <row r="13" spans="1:7" s="7" customFormat="1" ht="15.75" customHeight="1" thickBot="1" x14ac:dyDescent="0.25">
      <c r="A13" s="1" t="s">
        <v>12</v>
      </c>
      <c r="B13" s="1"/>
      <c r="C13" s="1"/>
      <c r="D13" s="1"/>
      <c r="E13" s="1"/>
      <c r="F13" s="1"/>
      <c r="G13" s="6">
        <f>ROUND(G2+G12,5)</f>
        <v>3399663.62</v>
      </c>
    </row>
    <row r="14" spans="1:7" ht="15.75" customHeight="1" thickTop="1" x14ac:dyDescent="0.25">
      <c r="A14" s="1" t="s">
        <v>13</v>
      </c>
      <c r="B14" s="1"/>
      <c r="C14" s="1"/>
      <c r="D14" s="1"/>
      <c r="E14" s="1"/>
      <c r="F14" s="1"/>
      <c r="G14" s="2"/>
    </row>
    <row r="15" spans="1:7" ht="15.75" customHeight="1" x14ac:dyDescent="0.25">
      <c r="A15" s="1"/>
      <c r="B15" s="1" t="s">
        <v>14</v>
      </c>
      <c r="C15" s="1"/>
      <c r="D15" s="1"/>
      <c r="E15" s="1"/>
      <c r="F15" s="1"/>
      <c r="G15" s="2"/>
    </row>
    <row r="16" spans="1:7" ht="15.75" customHeight="1" x14ac:dyDescent="0.25">
      <c r="A16" s="1"/>
      <c r="B16" s="1"/>
      <c r="C16" s="1" t="s">
        <v>15</v>
      </c>
      <c r="D16" s="1"/>
      <c r="E16" s="1"/>
      <c r="F16" s="1"/>
      <c r="G16" s="2"/>
    </row>
    <row r="17" spans="1:7" ht="15.75" customHeight="1" x14ac:dyDescent="0.25">
      <c r="A17" s="1"/>
      <c r="B17" s="1"/>
      <c r="C17" s="1"/>
      <c r="D17" s="1" t="s">
        <v>16</v>
      </c>
      <c r="E17" s="1"/>
      <c r="F17" s="1"/>
      <c r="G17" s="2">
        <v>176465.8</v>
      </c>
    </row>
    <row r="18" spans="1:7" ht="15.75" customHeight="1" x14ac:dyDescent="0.25">
      <c r="A18" s="1"/>
      <c r="B18" s="1"/>
      <c r="C18" s="1"/>
      <c r="D18" s="1" t="s">
        <v>17</v>
      </c>
      <c r="E18" s="1"/>
      <c r="F18" s="1"/>
      <c r="G18" s="2"/>
    </row>
    <row r="19" spans="1:7" ht="15.75" customHeight="1" x14ac:dyDescent="0.25">
      <c r="A19" s="1"/>
      <c r="B19" s="1"/>
      <c r="C19" s="1"/>
      <c r="D19" s="1"/>
      <c r="E19" s="1" t="s">
        <v>18</v>
      </c>
      <c r="F19" s="1"/>
      <c r="G19" s="2"/>
    </row>
    <row r="20" spans="1:7" ht="15.75" customHeight="1" thickBot="1" x14ac:dyDescent="0.3">
      <c r="A20" s="1"/>
      <c r="B20" s="1"/>
      <c r="C20" s="1"/>
      <c r="D20" s="1"/>
      <c r="E20" s="1"/>
      <c r="F20" s="1" t="s">
        <v>19</v>
      </c>
      <c r="G20" s="4">
        <v>562.99</v>
      </c>
    </row>
    <row r="21" spans="1:7" ht="15.75" customHeight="1" thickBot="1" x14ac:dyDescent="0.3">
      <c r="A21" s="1"/>
      <c r="B21" s="1"/>
      <c r="C21" s="1"/>
      <c r="D21" s="1"/>
      <c r="E21" s="1" t="s">
        <v>20</v>
      </c>
      <c r="F21" s="1"/>
      <c r="G21" s="8">
        <f>ROUND(SUM(G19:G20),5)</f>
        <v>562.99</v>
      </c>
    </row>
    <row r="22" spans="1:7" ht="15.75" customHeight="1" x14ac:dyDescent="0.25">
      <c r="A22" s="1"/>
      <c r="B22" s="1"/>
      <c r="C22" s="1"/>
      <c r="D22" s="1" t="s">
        <v>21</v>
      </c>
      <c r="E22" s="1"/>
      <c r="F22" s="1"/>
      <c r="G22" s="2">
        <f>ROUND(G18+G21,5)</f>
        <v>562.99</v>
      </c>
    </row>
    <row r="23" spans="1:7" ht="15.75" customHeight="1" x14ac:dyDescent="0.25">
      <c r="A23" s="1"/>
      <c r="B23" s="1"/>
      <c r="C23" s="1"/>
      <c r="D23" s="1" t="s">
        <v>22</v>
      </c>
      <c r="E23" s="1"/>
      <c r="F23" s="1"/>
      <c r="G23" s="2"/>
    </row>
    <row r="24" spans="1:7" ht="15.75" customHeight="1" x14ac:dyDescent="0.25">
      <c r="A24" s="1"/>
      <c r="B24" s="1"/>
      <c r="C24" s="1"/>
      <c r="D24" s="1"/>
      <c r="E24" s="1" t="s">
        <v>23</v>
      </c>
      <c r="F24" s="1"/>
      <c r="G24" s="2">
        <v>4982.34</v>
      </c>
    </row>
    <row r="25" spans="1:7" ht="15.75" customHeight="1" x14ac:dyDescent="0.25">
      <c r="A25" s="1"/>
      <c r="B25" s="1"/>
      <c r="C25" s="1"/>
      <c r="D25" s="1"/>
      <c r="E25" s="1" t="s">
        <v>24</v>
      </c>
      <c r="F25" s="1"/>
      <c r="G25" s="2">
        <v>-35246</v>
      </c>
    </row>
    <row r="26" spans="1:7" ht="15.75" customHeight="1" thickBot="1" x14ac:dyDescent="0.3">
      <c r="A26" s="1"/>
      <c r="B26" s="1"/>
      <c r="C26" s="1"/>
      <c r="D26" s="1"/>
      <c r="E26" s="1" t="s">
        <v>25</v>
      </c>
      <c r="F26" s="1"/>
      <c r="G26" s="4">
        <v>411262</v>
      </c>
    </row>
    <row r="27" spans="1:7" ht="15.75" customHeight="1" thickBot="1" x14ac:dyDescent="0.3">
      <c r="A27" s="1"/>
      <c r="B27" s="1"/>
      <c r="C27" s="1"/>
      <c r="D27" s="1" t="s">
        <v>26</v>
      </c>
      <c r="E27" s="1"/>
      <c r="F27" s="1"/>
      <c r="G27" s="5">
        <f>ROUND(SUM(G23:G26),5)</f>
        <v>380998.34</v>
      </c>
    </row>
    <row r="28" spans="1:7" ht="15.75" customHeight="1" thickBot="1" x14ac:dyDescent="0.3">
      <c r="A28" s="1"/>
      <c r="B28" s="1"/>
      <c r="C28" s="1" t="s">
        <v>27</v>
      </c>
      <c r="D28" s="1"/>
      <c r="E28" s="1"/>
      <c r="F28" s="1"/>
      <c r="G28" s="8">
        <f>ROUND(SUM(G16:G17)+G22+G27,5)</f>
        <v>558027.13</v>
      </c>
    </row>
    <row r="29" spans="1:7" ht="15.75" customHeight="1" x14ac:dyDescent="0.25">
      <c r="A29" s="1"/>
      <c r="B29" s="1" t="s">
        <v>28</v>
      </c>
      <c r="C29" s="1"/>
      <c r="D29" s="1"/>
      <c r="E29" s="1"/>
      <c r="F29" s="1"/>
      <c r="G29" s="2">
        <f>ROUND(G15+G28,5)</f>
        <v>558027.13</v>
      </c>
    </row>
    <row r="30" spans="1:7" ht="15.75" customHeight="1" x14ac:dyDescent="0.25">
      <c r="A30" s="1"/>
      <c r="B30" s="1" t="s">
        <v>29</v>
      </c>
      <c r="C30" s="1"/>
      <c r="D30" s="1"/>
      <c r="E30" s="1"/>
      <c r="F30" s="1"/>
      <c r="G30" s="2"/>
    </row>
    <row r="31" spans="1:7" ht="15.75" customHeight="1" x14ac:dyDescent="0.25">
      <c r="A31" s="1"/>
      <c r="B31" s="1"/>
      <c r="C31" s="1" t="s">
        <v>30</v>
      </c>
      <c r="D31" s="1"/>
      <c r="E31" s="1"/>
      <c r="F31" s="1"/>
      <c r="G31" s="2">
        <v>2428164.84</v>
      </c>
    </row>
    <row r="32" spans="1:7" ht="15.75" customHeight="1" x14ac:dyDescent="0.25">
      <c r="A32" s="1"/>
      <c r="B32" s="1"/>
      <c r="C32" s="1" t="s">
        <v>31</v>
      </c>
      <c r="D32" s="1"/>
      <c r="E32" s="1"/>
      <c r="F32" s="1"/>
      <c r="G32" s="2">
        <v>99000</v>
      </c>
    </row>
    <row r="33" spans="1:7" ht="15.75" customHeight="1" thickBot="1" x14ac:dyDescent="0.3">
      <c r="A33" s="1"/>
      <c r="B33" s="1"/>
      <c r="C33" s="1" t="s">
        <v>32</v>
      </c>
      <c r="D33" s="1"/>
      <c r="E33" s="1"/>
      <c r="F33" s="1"/>
      <c r="G33" s="4">
        <v>314471.65000000002</v>
      </c>
    </row>
    <row r="34" spans="1:7" ht="15.75" customHeight="1" thickBot="1" x14ac:dyDescent="0.3">
      <c r="A34" s="1"/>
      <c r="B34" s="1" t="s">
        <v>33</v>
      </c>
      <c r="C34" s="1"/>
      <c r="D34" s="1"/>
      <c r="E34" s="1"/>
      <c r="F34" s="1"/>
      <c r="G34" s="5">
        <f>ROUND(SUM(G30:G33),5)</f>
        <v>2841636.49</v>
      </c>
    </row>
    <row r="35" spans="1:7" s="7" customFormat="1" ht="15.75" customHeight="1" thickBot="1" x14ac:dyDescent="0.25">
      <c r="A35" s="1" t="s">
        <v>34</v>
      </c>
      <c r="B35" s="1"/>
      <c r="C35" s="1"/>
      <c r="D35" s="1"/>
      <c r="E35" s="1"/>
      <c r="F35" s="1"/>
      <c r="G35" s="6">
        <f>ROUND(G14+G29+G34,5)</f>
        <v>3399663.62</v>
      </c>
    </row>
    <row r="36" spans="1:7" ht="15.75" thickTop="1" x14ac:dyDescent="0.25"/>
  </sheetData>
  <pageMargins left="0.7" right="0.7" top="0.75" bottom="0.75" header="0.1" footer="0.3"/>
  <pageSetup orientation="portrait" horizontalDpi="1200" verticalDpi="1200" r:id="rId1"/>
  <headerFooter>
    <oddHeader>&amp;L&amp;"Arial,Bold"&amp;8 11:07 AM
&amp;"Arial,Bold"&amp;8 08/07/20
&amp;"Arial,Bold"&amp;8 Accrual Basis&amp;C&amp;"Arial,Bold"&amp;12 Pikes Peak School of Expeditionary Learning
&amp;"Arial,Bold"&amp;14 Balance Sheet
&amp;"Arial,Bold"&amp;10 As of June 30, 2020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F29"/>
  <sheetViews>
    <sheetView workbookViewId="0">
      <pane xSplit="5" ySplit="1" topLeftCell="F2" activePane="bottomRight" state="frozenSplit"/>
      <selection pane="topRight" activeCell="F1" sqref="F1"/>
      <selection pane="bottomLeft" activeCell="A2" sqref="A2"/>
      <selection pane="bottomRight" activeCell="H11" sqref="H11"/>
    </sheetView>
  </sheetViews>
  <sheetFormatPr defaultRowHeight="15" x14ac:dyDescent="0.25"/>
  <cols>
    <col min="1" max="4" width="3" style="12" customWidth="1"/>
    <col min="5" max="5" width="27" style="12" customWidth="1"/>
    <col min="6" max="6" width="12.28515625" style="13" bestFit="1" customWidth="1"/>
  </cols>
  <sheetData>
    <row r="1" spans="1:6" s="11" customFormat="1" ht="15.75" customHeight="1" thickBot="1" x14ac:dyDescent="0.3">
      <c r="A1" s="9"/>
      <c r="B1" s="9"/>
      <c r="C1" s="9"/>
      <c r="D1" s="9"/>
      <c r="E1" s="9"/>
      <c r="F1" s="10" t="s">
        <v>35</v>
      </c>
    </row>
    <row r="2" spans="1:6" ht="15.75" customHeight="1" thickTop="1" x14ac:dyDescent="0.25">
      <c r="A2" s="1"/>
      <c r="B2" s="1" t="s">
        <v>36</v>
      </c>
      <c r="C2" s="1"/>
      <c r="D2" s="1"/>
      <c r="E2" s="1"/>
      <c r="F2" s="2"/>
    </row>
    <row r="3" spans="1:6" ht="15.75" customHeight="1" x14ac:dyDescent="0.25">
      <c r="A3" s="1"/>
      <c r="B3" s="1"/>
      <c r="C3" s="1"/>
      <c r="D3" s="1" t="s">
        <v>37</v>
      </c>
      <c r="E3" s="1"/>
      <c r="F3" s="2"/>
    </row>
    <row r="4" spans="1:6" ht="15.75" customHeight="1" x14ac:dyDescent="0.25">
      <c r="A4" s="1"/>
      <c r="B4" s="1"/>
      <c r="C4" s="1"/>
      <c r="D4" s="1"/>
      <c r="E4" s="1" t="s">
        <v>38</v>
      </c>
      <c r="F4" s="2">
        <v>162356.93</v>
      </c>
    </row>
    <row r="5" spans="1:6" ht="15.75" customHeight="1" x14ac:dyDescent="0.25">
      <c r="A5" s="1"/>
      <c r="B5" s="1"/>
      <c r="C5" s="1"/>
      <c r="D5" s="1"/>
      <c r="E5" s="1" t="s">
        <v>39</v>
      </c>
      <c r="F5" s="2">
        <v>7277.58</v>
      </c>
    </row>
    <row r="6" spans="1:6" ht="15.75" customHeight="1" x14ac:dyDescent="0.25">
      <c r="A6" s="1"/>
      <c r="B6" s="1"/>
      <c r="C6" s="1"/>
      <c r="D6" s="1"/>
      <c r="E6" s="1" t="s">
        <v>40</v>
      </c>
      <c r="F6" s="2">
        <v>6303.81</v>
      </c>
    </row>
    <row r="7" spans="1:6" ht="15.75" customHeight="1" x14ac:dyDescent="0.25">
      <c r="A7" s="1"/>
      <c r="B7" s="1"/>
      <c r="C7" s="1"/>
      <c r="D7" s="1"/>
      <c r="E7" s="1" t="s">
        <v>41</v>
      </c>
      <c r="F7" s="2">
        <v>3318580.3</v>
      </c>
    </row>
    <row r="8" spans="1:6" ht="15.75" customHeight="1" thickBot="1" x14ac:dyDescent="0.3">
      <c r="A8" s="1"/>
      <c r="B8" s="1"/>
      <c r="C8" s="1"/>
      <c r="D8" s="1"/>
      <c r="E8" s="1" t="s">
        <v>42</v>
      </c>
      <c r="F8" s="4">
        <v>113491.96</v>
      </c>
    </row>
    <row r="9" spans="1:6" ht="15.75" customHeight="1" thickBot="1" x14ac:dyDescent="0.3">
      <c r="A9" s="1"/>
      <c r="B9" s="1"/>
      <c r="C9" s="1"/>
      <c r="D9" s="1" t="s">
        <v>43</v>
      </c>
      <c r="E9" s="1"/>
      <c r="F9" s="8">
        <f>ROUND(SUM(F3:F8),5)</f>
        <v>3608010.58</v>
      </c>
    </row>
    <row r="10" spans="1:6" ht="15.75" customHeight="1" x14ac:dyDescent="0.25">
      <c r="A10" s="1"/>
      <c r="B10" s="1"/>
      <c r="C10" s="1" t="s">
        <v>44</v>
      </c>
      <c r="D10" s="1"/>
      <c r="E10" s="1"/>
      <c r="F10" s="2">
        <f>F9</f>
        <v>3608010.58</v>
      </c>
    </row>
    <row r="11" spans="1:6" ht="15.75" customHeight="1" x14ac:dyDescent="0.25">
      <c r="A11" s="1"/>
      <c r="B11" s="1"/>
      <c r="C11" s="1"/>
      <c r="D11" s="1" t="s">
        <v>45</v>
      </c>
      <c r="E11" s="1"/>
      <c r="F11" s="2"/>
    </row>
    <row r="12" spans="1:6" ht="15.75" customHeight="1" x14ac:dyDescent="0.25">
      <c r="A12" s="1"/>
      <c r="B12" s="1"/>
      <c r="C12" s="1"/>
      <c r="D12" s="1"/>
      <c r="E12" s="1" t="s">
        <v>46</v>
      </c>
      <c r="F12" s="2">
        <v>708300.31</v>
      </c>
    </row>
    <row r="13" spans="1:6" ht="15.75" customHeight="1" x14ac:dyDescent="0.25">
      <c r="A13" s="1"/>
      <c r="B13" s="1"/>
      <c r="C13" s="1"/>
      <c r="D13" s="1"/>
      <c r="E13" s="1" t="s">
        <v>47</v>
      </c>
      <c r="F13" s="2">
        <v>361255.95</v>
      </c>
    </row>
    <row r="14" spans="1:6" ht="15.75" customHeight="1" x14ac:dyDescent="0.25">
      <c r="A14" s="1"/>
      <c r="B14" s="1"/>
      <c r="C14" s="1"/>
      <c r="D14" s="1"/>
      <c r="E14" s="1" t="s">
        <v>48</v>
      </c>
      <c r="F14" s="2">
        <v>41728.269999999997</v>
      </c>
    </row>
    <row r="15" spans="1:6" ht="15.75" customHeight="1" x14ac:dyDescent="0.25">
      <c r="A15" s="1"/>
      <c r="B15" s="1"/>
      <c r="C15" s="1"/>
      <c r="D15" s="1"/>
      <c r="E15" s="1" t="s">
        <v>49</v>
      </c>
      <c r="F15" s="2">
        <v>955627.94</v>
      </c>
    </row>
    <row r="16" spans="1:6" ht="15.75" customHeight="1" x14ac:dyDescent="0.25">
      <c r="A16" s="1"/>
      <c r="B16" s="1"/>
      <c r="C16" s="1"/>
      <c r="D16" s="1"/>
      <c r="E16" s="1" t="s">
        <v>50</v>
      </c>
      <c r="F16" s="2">
        <v>24832.26</v>
      </c>
    </row>
    <row r="17" spans="1:6" ht="15.75" customHeight="1" x14ac:dyDescent="0.25">
      <c r="A17" s="1"/>
      <c r="B17" s="1"/>
      <c r="C17" s="1"/>
      <c r="D17" s="1"/>
      <c r="E17" s="1" t="s">
        <v>51</v>
      </c>
      <c r="F17" s="2">
        <v>48720.67</v>
      </c>
    </row>
    <row r="18" spans="1:6" ht="15.75" customHeight="1" x14ac:dyDescent="0.25">
      <c r="A18" s="1"/>
      <c r="B18" s="1"/>
      <c r="C18" s="1"/>
      <c r="D18" s="1"/>
      <c r="E18" s="1" t="s">
        <v>52</v>
      </c>
      <c r="F18" s="2">
        <v>9990</v>
      </c>
    </row>
    <row r="19" spans="1:6" ht="15.75" customHeight="1" x14ac:dyDescent="0.25">
      <c r="A19" s="1"/>
      <c r="B19" s="1"/>
      <c r="C19" s="1"/>
      <c r="D19" s="1"/>
      <c r="E19" s="1" t="s">
        <v>53</v>
      </c>
      <c r="F19" s="2">
        <v>522589.47</v>
      </c>
    </row>
    <row r="20" spans="1:6" ht="15.75" customHeight="1" x14ac:dyDescent="0.25">
      <c r="A20" s="1"/>
      <c r="B20" s="1"/>
      <c r="C20" s="1"/>
      <c r="D20" s="1"/>
      <c r="E20" s="1" t="s">
        <v>54</v>
      </c>
      <c r="F20" s="2">
        <v>21911.83</v>
      </c>
    </row>
    <row r="21" spans="1:6" ht="15.75" customHeight="1" x14ac:dyDescent="0.25">
      <c r="A21" s="1"/>
      <c r="B21" s="1"/>
      <c r="C21" s="1"/>
      <c r="D21" s="1"/>
      <c r="E21" s="1" t="s">
        <v>55</v>
      </c>
      <c r="F21" s="2">
        <v>559158.81999999995</v>
      </c>
    </row>
    <row r="22" spans="1:6" ht="15.75" customHeight="1" x14ac:dyDescent="0.25">
      <c r="A22" s="1"/>
      <c r="B22" s="1"/>
      <c r="C22" s="1"/>
      <c r="D22" s="1"/>
      <c r="E22" s="1" t="s">
        <v>56</v>
      </c>
      <c r="F22" s="2">
        <v>35149.339999999997</v>
      </c>
    </row>
    <row r="23" spans="1:6" ht="15.75" customHeight="1" x14ac:dyDescent="0.25">
      <c r="A23" s="1"/>
      <c r="B23" s="1"/>
      <c r="C23" s="1"/>
      <c r="D23" s="1"/>
      <c r="E23" s="1" t="s">
        <v>57</v>
      </c>
      <c r="F23" s="2">
        <v>35.32</v>
      </c>
    </row>
    <row r="24" spans="1:6" ht="15.75" customHeight="1" x14ac:dyDescent="0.25">
      <c r="A24" s="1"/>
      <c r="B24" s="1"/>
      <c r="C24" s="1"/>
      <c r="D24" s="1"/>
      <c r="E24" s="1" t="s">
        <v>58</v>
      </c>
      <c r="F24" s="2">
        <v>1042.75</v>
      </c>
    </row>
    <row r="25" spans="1:6" ht="15.75" customHeight="1" thickBot="1" x14ac:dyDescent="0.3">
      <c r="A25" s="1"/>
      <c r="B25" s="1"/>
      <c r="C25" s="1"/>
      <c r="D25" s="1"/>
      <c r="E25" s="1" t="s">
        <v>59</v>
      </c>
      <c r="F25" s="4">
        <v>3196</v>
      </c>
    </row>
    <row r="26" spans="1:6" ht="15.75" customHeight="1" thickBot="1" x14ac:dyDescent="0.3">
      <c r="A26" s="1"/>
      <c r="B26" s="1"/>
      <c r="C26" s="1"/>
      <c r="D26" s="1" t="s">
        <v>60</v>
      </c>
      <c r="E26" s="1"/>
      <c r="F26" s="5">
        <f>ROUND(SUM(F11:F25),5)</f>
        <v>3293538.93</v>
      </c>
    </row>
    <row r="27" spans="1:6" ht="15.75" customHeight="1" thickBot="1" x14ac:dyDescent="0.3">
      <c r="A27" s="1"/>
      <c r="B27" s="1" t="s">
        <v>61</v>
      </c>
      <c r="C27" s="1"/>
      <c r="D27" s="1"/>
      <c r="E27" s="1"/>
      <c r="F27" s="5">
        <f>ROUND(F2+F10-F26,5)</f>
        <v>314471.65000000002</v>
      </c>
    </row>
    <row r="28" spans="1:6" s="7" customFormat="1" ht="15.75" customHeight="1" thickBot="1" x14ac:dyDescent="0.25">
      <c r="A28" s="1" t="s">
        <v>32</v>
      </c>
      <c r="B28" s="1"/>
      <c r="C28" s="1"/>
      <c r="D28" s="1"/>
      <c r="E28" s="1"/>
      <c r="F28" s="6">
        <f>F27</f>
        <v>314471.65000000002</v>
      </c>
    </row>
    <row r="29" spans="1:6" ht="15.75" thickTop="1" x14ac:dyDescent="0.25"/>
  </sheetData>
  <pageMargins left="0.7" right="0.7" top="0.75" bottom="0.75" header="0.1" footer="0.3"/>
  <pageSetup orientation="portrait" horizontalDpi="1200" verticalDpi="1200" r:id="rId1"/>
  <headerFooter>
    <oddHeader>&amp;L&amp;"Arial,Bold"&amp;8 11:09 AM
&amp;"Arial,Bold"&amp;8 08/07/20
&amp;"Arial,Bold"&amp;8 Accrual Basis&amp;C&amp;"Arial,Bold"&amp;12 Pikes Peak School of Expeditionary Learning
&amp;"Arial,Bold"&amp;14 Profit &amp;&amp; Loss
&amp;"Arial,Bold"&amp;10 July 2019 through June 2020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2049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2049" r:id="rId4" name="FILTER"/>
      </mc:Fallback>
    </mc:AlternateContent>
    <mc:AlternateContent xmlns:mc="http://schemas.openxmlformats.org/markup-compatibility/2006">
      <mc:Choice Requires="x14">
        <control shapeId="2050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2050" r:id="rId6" name="HEADER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I328"/>
  <sheetViews>
    <sheetView workbookViewId="0">
      <pane xSplit="8" ySplit="1" topLeftCell="I2" activePane="bottomRight" state="frozenSplit"/>
      <selection pane="topRight" activeCell="I1" sqref="I1"/>
      <selection pane="bottomLeft" activeCell="A2" sqref="A2"/>
      <selection pane="bottomRight" activeCell="A2" sqref="A2"/>
    </sheetView>
  </sheetViews>
  <sheetFormatPr defaultRowHeight="15" x14ac:dyDescent="0.25"/>
  <cols>
    <col min="1" max="7" width="3" style="12" customWidth="1"/>
    <col min="8" max="8" width="32" style="12" customWidth="1"/>
    <col min="9" max="9" width="12.28515625" style="13" bestFit="1" customWidth="1"/>
  </cols>
  <sheetData>
    <row r="1" spans="1:9" s="11" customFormat="1" ht="15.75" thickBot="1" x14ac:dyDescent="0.3">
      <c r="A1" s="9"/>
      <c r="B1" s="9"/>
      <c r="C1" s="9"/>
      <c r="D1" s="9"/>
      <c r="E1" s="9"/>
      <c r="F1" s="9"/>
      <c r="G1" s="9"/>
      <c r="H1" s="9"/>
      <c r="I1" s="10" t="s">
        <v>35</v>
      </c>
    </row>
    <row r="2" spans="1:9" ht="15.75" customHeight="1" thickTop="1" x14ac:dyDescent="0.25">
      <c r="A2" s="1"/>
      <c r="B2" s="1" t="s">
        <v>36</v>
      </c>
      <c r="C2" s="1"/>
      <c r="D2" s="1"/>
      <c r="E2" s="1"/>
      <c r="F2" s="1"/>
      <c r="G2" s="1"/>
      <c r="H2" s="1"/>
      <c r="I2" s="2"/>
    </row>
    <row r="3" spans="1:9" ht="15.75" customHeight="1" x14ac:dyDescent="0.25">
      <c r="A3" s="1"/>
      <c r="B3" s="1"/>
      <c r="C3" s="1"/>
      <c r="D3" s="1" t="s">
        <v>37</v>
      </c>
      <c r="E3" s="1"/>
      <c r="F3" s="1"/>
      <c r="G3" s="1"/>
      <c r="H3" s="1"/>
      <c r="I3" s="2"/>
    </row>
    <row r="4" spans="1:9" ht="15.75" customHeight="1" x14ac:dyDescent="0.25">
      <c r="A4" s="1"/>
      <c r="B4" s="1"/>
      <c r="C4" s="1"/>
      <c r="D4" s="1"/>
      <c r="E4" s="1" t="s">
        <v>38</v>
      </c>
      <c r="F4" s="1"/>
      <c r="G4" s="1"/>
      <c r="H4" s="1"/>
      <c r="I4" s="2"/>
    </row>
    <row r="5" spans="1:9" ht="15.75" customHeight="1" x14ac:dyDescent="0.25">
      <c r="A5" s="1"/>
      <c r="B5" s="1"/>
      <c r="C5" s="1"/>
      <c r="D5" s="1"/>
      <c r="E5" s="1"/>
      <c r="F5" s="1" t="s">
        <v>62</v>
      </c>
      <c r="G5" s="1"/>
      <c r="H5" s="1"/>
      <c r="I5" s="2">
        <v>2206.6799999999998</v>
      </c>
    </row>
    <row r="6" spans="1:9" ht="15.75" customHeight="1" x14ac:dyDescent="0.25">
      <c r="A6" s="1"/>
      <c r="B6" s="1"/>
      <c r="C6" s="1"/>
      <c r="D6" s="1"/>
      <c r="E6" s="1"/>
      <c r="F6" s="1" t="s">
        <v>63</v>
      </c>
      <c r="G6" s="1"/>
      <c r="H6" s="1"/>
      <c r="I6" s="2"/>
    </row>
    <row r="7" spans="1:9" ht="15.75" customHeight="1" x14ac:dyDescent="0.25">
      <c r="A7" s="1"/>
      <c r="B7" s="1"/>
      <c r="C7" s="1"/>
      <c r="D7" s="1"/>
      <c r="E7" s="1"/>
      <c r="F7" s="1"/>
      <c r="G7" s="1" t="s">
        <v>64</v>
      </c>
      <c r="H7" s="1"/>
      <c r="I7" s="2">
        <v>620.1</v>
      </c>
    </row>
    <row r="8" spans="1:9" ht="15.75" customHeight="1" x14ac:dyDescent="0.25">
      <c r="A8" s="1"/>
      <c r="B8" s="1"/>
      <c r="C8" s="1"/>
      <c r="D8" s="1"/>
      <c r="E8" s="1"/>
      <c r="F8" s="1"/>
      <c r="G8" s="1" t="s">
        <v>65</v>
      </c>
      <c r="H8" s="1"/>
      <c r="I8" s="2">
        <v>4800.3</v>
      </c>
    </row>
    <row r="9" spans="1:9" ht="15.75" customHeight="1" thickBot="1" x14ac:dyDescent="0.3">
      <c r="A9" s="1"/>
      <c r="B9" s="1"/>
      <c r="C9" s="1"/>
      <c r="D9" s="1"/>
      <c r="E9" s="1"/>
      <c r="F9" s="1"/>
      <c r="G9" s="1" t="s">
        <v>66</v>
      </c>
      <c r="H9" s="1"/>
      <c r="I9" s="3">
        <v>10170</v>
      </c>
    </row>
    <row r="10" spans="1:9" ht="15.75" customHeight="1" x14ac:dyDescent="0.25">
      <c r="A10" s="1"/>
      <c r="B10" s="1"/>
      <c r="C10" s="1"/>
      <c r="D10" s="1"/>
      <c r="E10" s="1"/>
      <c r="F10" s="1" t="s">
        <v>67</v>
      </c>
      <c r="G10" s="1"/>
      <c r="H10" s="1"/>
      <c r="I10" s="2">
        <f>ROUND(SUM(I6:I9),5)</f>
        <v>15590.4</v>
      </c>
    </row>
    <row r="11" spans="1:9" ht="15.75" customHeight="1" x14ac:dyDescent="0.25">
      <c r="A11" s="1"/>
      <c r="B11" s="1"/>
      <c r="C11" s="1"/>
      <c r="D11" s="1"/>
      <c r="E11" s="1"/>
      <c r="F11" s="1" t="s">
        <v>68</v>
      </c>
      <c r="G11" s="1"/>
      <c r="H11" s="1"/>
      <c r="I11" s="2"/>
    </row>
    <row r="12" spans="1:9" ht="15.75" customHeight="1" x14ac:dyDescent="0.25">
      <c r="A12" s="1"/>
      <c r="B12" s="1"/>
      <c r="C12" s="1"/>
      <c r="D12" s="1"/>
      <c r="E12" s="1"/>
      <c r="F12" s="1"/>
      <c r="G12" s="1" t="s">
        <v>69</v>
      </c>
      <c r="H12" s="1"/>
      <c r="I12" s="2">
        <v>251</v>
      </c>
    </row>
    <row r="13" spans="1:9" ht="15.75" customHeight="1" x14ac:dyDescent="0.25">
      <c r="A13" s="1"/>
      <c r="B13" s="1"/>
      <c r="C13" s="1"/>
      <c r="D13" s="1"/>
      <c r="E13" s="1"/>
      <c r="F13" s="1"/>
      <c r="G13" s="1" t="s">
        <v>70</v>
      </c>
      <c r="H13" s="1"/>
      <c r="I13" s="2">
        <v>18966.54</v>
      </c>
    </row>
    <row r="14" spans="1:9" ht="15.75" customHeight="1" x14ac:dyDescent="0.25">
      <c r="A14" s="1"/>
      <c r="B14" s="1"/>
      <c r="C14" s="1"/>
      <c r="D14" s="1"/>
      <c r="E14" s="1"/>
      <c r="F14" s="1"/>
      <c r="G14" s="1" t="s">
        <v>71</v>
      </c>
      <c r="H14" s="1"/>
      <c r="I14" s="2">
        <v>130</v>
      </c>
    </row>
    <row r="15" spans="1:9" ht="15.75" customHeight="1" thickBot="1" x14ac:dyDescent="0.3">
      <c r="A15" s="1"/>
      <c r="B15" s="1"/>
      <c r="C15" s="1"/>
      <c r="D15" s="1"/>
      <c r="E15" s="1"/>
      <c r="F15" s="1"/>
      <c r="G15" s="1" t="s">
        <v>72</v>
      </c>
      <c r="H15" s="1"/>
      <c r="I15" s="3">
        <v>143</v>
      </c>
    </row>
    <row r="16" spans="1:9" ht="15.75" customHeight="1" x14ac:dyDescent="0.25">
      <c r="A16" s="1"/>
      <c r="B16" s="1"/>
      <c r="C16" s="1"/>
      <c r="D16" s="1"/>
      <c r="E16" s="1"/>
      <c r="F16" s="1" t="s">
        <v>73</v>
      </c>
      <c r="G16" s="1"/>
      <c r="H16" s="1"/>
      <c r="I16" s="2">
        <f>ROUND(SUM(I11:I15),5)</f>
        <v>19490.54</v>
      </c>
    </row>
    <row r="17" spans="1:9" ht="15.75" customHeight="1" x14ac:dyDescent="0.25">
      <c r="A17" s="1"/>
      <c r="B17" s="1"/>
      <c r="C17" s="1"/>
      <c r="D17" s="1"/>
      <c r="E17" s="1"/>
      <c r="F17" s="1" t="s">
        <v>74</v>
      </c>
      <c r="G17" s="1"/>
      <c r="H17" s="1"/>
      <c r="I17" s="2"/>
    </row>
    <row r="18" spans="1:9" ht="15.75" customHeight="1" thickBot="1" x14ac:dyDescent="0.3">
      <c r="A18" s="1"/>
      <c r="B18" s="1"/>
      <c r="C18" s="1"/>
      <c r="D18" s="1"/>
      <c r="E18" s="1"/>
      <c r="F18" s="1"/>
      <c r="G18" s="1" t="s">
        <v>75</v>
      </c>
      <c r="H18" s="1"/>
      <c r="I18" s="3">
        <v>36353.339999999997</v>
      </c>
    </row>
    <row r="19" spans="1:9" ht="15.75" customHeight="1" x14ac:dyDescent="0.25">
      <c r="A19" s="1"/>
      <c r="B19" s="1"/>
      <c r="C19" s="1"/>
      <c r="D19" s="1"/>
      <c r="E19" s="1"/>
      <c r="F19" s="1" t="s">
        <v>76</v>
      </c>
      <c r="G19" s="1"/>
      <c r="H19" s="1"/>
      <c r="I19" s="2">
        <f>ROUND(SUM(I17:I18),5)</f>
        <v>36353.339999999997</v>
      </c>
    </row>
    <row r="20" spans="1:9" ht="15.75" customHeight="1" x14ac:dyDescent="0.25">
      <c r="A20" s="1"/>
      <c r="B20" s="1"/>
      <c r="C20" s="1"/>
      <c r="D20" s="1"/>
      <c r="E20" s="1"/>
      <c r="F20" s="1" t="s">
        <v>77</v>
      </c>
      <c r="G20" s="1"/>
      <c r="H20" s="1"/>
      <c r="I20" s="2"/>
    </row>
    <row r="21" spans="1:9" ht="15.75" customHeight="1" x14ac:dyDescent="0.25">
      <c r="A21" s="1"/>
      <c r="B21" s="1"/>
      <c r="C21" s="1"/>
      <c r="D21" s="1"/>
      <c r="E21" s="1"/>
      <c r="F21" s="1"/>
      <c r="G21" s="1" t="s">
        <v>78</v>
      </c>
      <c r="H21" s="1"/>
      <c r="I21" s="2">
        <v>3176.13</v>
      </c>
    </row>
    <row r="22" spans="1:9" ht="15.75" customHeight="1" x14ac:dyDescent="0.25">
      <c r="A22" s="1"/>
      <c r="B22" s="1"/>
      <c r="C22" s="1"/>
      <c r="D22" s="1"/>
      <c r="E22" s="1"/>
      <c r="F22" s="1"/>
      <c r="G22" s="1" t="s">
        <v>79</v>
      </c>
      <c r="H22" s="1"/>
      <c r="I22" s="2"/>
    </row>
    <row r="23" spans="1:9" ht="15.75" customHeight="1" thickBot="1" x14ac:dyDescent="0.3">
      <c r="A23" s="1"/>
      <c r="B23" s="1"/>
      <c r="C23" s="1"/>
      <c r="D23" s="1"/>
      <c r="E23" s="1"/>
      <c r="F23" s="1"/>
      <c r="G23" s="1"/>
      <c r="H23" s="1" t="s">
        <v>80</v>
      </c>
      <c r="I23" s="4">
        <v>2076.9</v>
      </c>
    </row>
    <row r="24" spans="1:9" ht="15.75" customHeight="1" thickBot="1" x14ac:dyDescent="0.3">
      <c r="A24" s="1"/>
      <c r="B24" s="1"/>
      <c r="C24" s="1"/>
      <c r="D24" s="1"/>
      <c r="E24" s="1"/>
      <c r="F24" s="1"/>
      <c r="G24" s="1" t="s">
        <v>81</v>
      </c>
      <c r="H24" s="1"/>
      <c r="I24" s="8">
        <f>ROUND(SUM(I22:I23),5)</f>
        <v>2076.9</v>
      </c>
    </row>
    <row r="25" spans="1:9" ht="15.75" customHeight="1" x14ac:dyDescent="0.25">
      <c r="A25" s="1"/>
      <c r="B25" s="1"/>
      <c r="C25" s="1"/>
      <c r="D25" s="1"/>
      <c r="E25" s="1"/>
      <c r="F25" s="1" t="s">
        <v>82</v>
      </c>
      <c r="G25" s="1"/>
      <c r="H25" s="1"/>
      <c r="I25" s="2">
        <f>ROUND(SUM(I20:I21)+I24,5)</f>
        <v>5253.03</v>
      </c>
    </row>
    <row r="26" spans="1:9" ht="15.75" customHeight="1" x14ac:dyDescent="0.25">
      <c r="A26" s="1"/>
      <c r="B26" s="1"/>
      <c r="C26" s="1"/>
      <c r="D26" s="1"/>
      <c r="E26" s="1"/>
      <c r="F26" s="1" t="s">
        <v>83</v>
      </c>
      <c r="G26" s="1"/>
      <c r="H26" s="1"/>
      <c r="I26" s="2"/>
    </row>
    <row r="27" spans="1:9" ht="15.75" customHeight="1" thickBot="1" x14ac:dyDescent="0.3">
      <c r="A27" s="1"/>
      <c r="B27" s="1"/>
      <c r="C27" s="1"/>
      <c r="D27" s="1"/>
      <c r="E27" s="1"/>
      <c r="F27" s="1"/>
      <c r="G27" s="1" t="s">
        <v>84</v>
      </c>
      <c r="H27" s="1"/>
      <c r="I27" s="4">
        <v>83462.94</v>
      </c>
    </row>
    <row r="28" spans="1:9" ht="15.75" customHeight="1" thickBot="1" x14ac:dyDescent="0.3">
      <c r="A28" s="1"/>
      <c r="B28" s="1"/>
      <c r="C28" s="1"/>
      <c r="D28" s="1"/>
      <c r="E28" s="1"/>
      <c r="F28" s="1" t="s">
        <v>85</v>
      </c>
      <c r="G28" s="1"/>
      <c r="H28" s="1"/>
      <c r="I28" s="8">
        <f>ROUND(SUM(I26:I27),5)</f>
        <v>83462.94</v>
      </c>
    </row>
    <row r="29" spans="1:9" ht="15.75" customHeight="1" x14ac:dyDescent="0.25">
      <c r="A29" s="1"/>
      <c r="B29" s="1"/>
      <c r="C29" s="1"/>
      <c r="D29" s="1"/>
      <c r="E29" s="1" t="s">
        <v>86</v>
      </c>
      <c r="F29" s="1"/>
      <c r="G29" s="1"/>
      <c r="H29" s="1"/>
      <c r="I29" s="2">
        <f>ROUND(SUM(I4:I5)+I10+I16+I19+I25+I28,5)</f>
        <v>162356.93</v>
      </c>
    </row>
    <row r="30" spans="1:9" ht="15.75" customHeight="1" x14ac:dyDescent="0.25">
      <c r="A30" s="1"/>
      <c r="B30" s="1"/>
      <c r="C30" s="1"/>
      <c r="D30" s="1"/>
      <c r="E30" s="1" t="s">
        <v>39</v>
      </c>
      <c r="F30" s="1"/>
      <c r="G30" s="1"/>
      <c r="H30" s="1"/>
      <c r="I30" s="2"/>
    </row>
    <row r="31" spans="1:9" ht="15.75" customHeight="1" thickBot="1" x14ac:dyDescent="0.3">
      <c r="A31" s="1"/>
      <c r="B31" s="1"/>
      <c r="C31" s="1"/>
      <c r="D31" s="1"/>
      <c r="E31" s="1"/>
      <c r="F31" s="1" t="s">
        <v>87</v>
      </c>
      <c r="G31" s="1"/>
      <c r="H31" s="1"/>
      <c r="I31" s="3">
        <v>7277.58</v>
      </c>
    </row>
    <row r="32" spans="1:9" ht="15.75" customHeight="1" x14ac:dyDescent="0.25">
      <c r="A32" s="1"/>
      <c r="B32" s="1"/>
      <c r="C32" s="1"/>
      <c r="D32" s="1"/>
      <c r="E32" s="1" t="s">
        <v>88</v>
      </c>
      <c r="F32" s="1"/>
      <c r="G32" s="1"/>
      <c r="H32" s="1"/>
      <c r="I32" s="2">
        <f>ROUND(SUM(I30:I31),5)</f>
        <v>7277.58</v>
      </c>
    </row>
    <row r="33" spans="1:9" ht="15.75" customHeight="1" x14ac:dyDescent="0.25">
      <c r="A33" s="1"/>
      <c r="B33" s="1"/>
      <c r="C33" s="1"/>
      <c r="D33" s="1"/>
      <c r="E33" s="1" t="s">
        <v>40</v>
      </c>
      <c r="F33" s="1"/>
      <c r="G33" s="1"/>
      <c r="H33" s="1"/>
      <c r="I33" s="2"/>
    </row>
    <row r="34" spans="1:9" ht="15.75" customHeight="1" thickBot="1" x14ac:dyDescent="0.3">
      <c r="A34" s="1"/>
      <c r="B34" s="1"/>
      <c r="C34" s="1"/>
      <c r="D34" s="1"/>
      <c r="E34" s="1"/>
      <c r="F34" s="1" t="s">
        <v>89</v>
      </c>
      <c r="G34" s="1"/>
      <c r="H34" s="1"/>
      <c r="I34" s="3">
        <v>6303.81</v>
      </c>
    </row>
    <row r="35" spans="1:9" ht="15.75" customHeight="1" x14ac:dyDescent="0.25">
      <c r="A35" s="1"/>
      <c r="B35" s="1"/>
      <c r="C35" s="1"/>
      <c r="D35" s="1"/>
      <c r="E35" s="1" t="s">
        <v>90</v>
      </c>
      <c r="F35" s="1"/>
      <c r="G35" s="1"/>
      <c r="H35" s="1"/>
      <c r="I35" s="2">
        <f>ROUND(SUM(I33:I34),5)</f>
        <v>6303.81</v>
      </c>
    </row>
    <row r="36" spans="1:9" ht="15.75" customHeight="1" x14ac:dyDescent="0.25">
      <c r="A36" s="1"/>
      <c r="B36" s="1"/>
      <c r="C36" s="1"/>
      <c r="D36" s="1"/>
      <c r="E36" s="1" t="s">
        <v>41</v>
      </c>
      <c r="F36" s="1"/>
      <c r="G36" s="1"/>
      <c r="H36" s="1"/>
      <c r="I36" s="2">
        <v>3318580.3</v>
      </c>
    </row>
    <row r="37" spans="1:9" ht="15.75" customHeight="1" x14ac:dyDescent="0.25">
      <c r="A37" s="1"/>
      <c r="B37" s="1"/>
      <c r="C37" s="1"/>
      <c r="D37" s="1"/>
      <c r="E37" s="1" t="s">
        <v>42</v>
      </c>
      <c r="F37" s="1"/>
      <c r="G37" s="1"/>
      <c r="H37" s="1"/>
      <c r="I37" s="2"/>
    </row>
    <row r="38" spans="1:9" ht="15.75" customHeight="1" thickBot="1" x14ac:dyDescent="0.3">
      <c r="A38" s="1"/>
      <c r="B38" s="1"/>
      <c r="C38" s="1"/>
      <c r="D38" s="1"/>
      <c r="E38" s="1"/>
      <c r="F38" s="1" t="s">
        <v>91</v>
      </c>
      <c r="G38" s="1"/>
      <c r="H38" s="1"/>
      <c r="I38" s="4">
        <v>113491.96</v>
      </c>
    </row>
    <row r="39" spans="1:9" ht="15.75" customHeight="1" thickBot="1" x14ac:dyDescent="0.3">
      <c r="A39" s="1"/>
      <c r="B39" s="1"/>
      <c r="C39" s="1"/>
      <c r="D39" s="1"/>
      <c r="E39" s="1" t="s">
        <v>92</v>
      </c>
      <c r="F39" s="1"/>
      <c r="G39" s="1"/>
      <c r="H39" s="1"/>
      <c r="I39" s="5">
        <f>ROUND(SUM(I37:I38),5)</f>
        <v>113491.96</v>
      </c>
    </row>
    <row r="40" spans="1:9" ht="15.75" customHeight="1" thickBot="1" x14ac:dyDescent="0.3">
      <c r="A40" s="1"/>
      <c r="B40" s="1"/>
      <c r="C40" s="1"/>
      <c r="D40" s="1" t="s">
        <v>43</v>
      </c>
      <c r="E40" s="1"/>
      <c r="F40" s="1"/>
      <c r="G40" s="1"/>
      <c r="H40" s="1"/>
      <c r="I40" s="8">
        <f>ROUND(I3+I29+I32+SUM(I35:I36)+I39,5)</f>
        <v>3608010.58</v>
      </c>
    </row>
    <row r="41" spans="1:9" ht="15.75" customHeight="1" x14ac:dyDescent="0.25">
      <c r="A41" s="1"/>
      <c r="B41" s="1"/>
      <c r="C41" s="1" t="s">
        <v>44</v>
      </c>
      <c r="D41" s="1"/>
      <c r="E41" s="1"/>
      <c r="F41" s="1"/>
      <c r="G41" s="1"/>
      <c r="H41" s="1"/>
      <c r="I41" s="2">
        <f>I40</f>
        <v>3608010.58</v>
      </c>
    </row>
    <row r="42" spans="1:9" ht="15.75" customHeight="1" x14ac:dyDescent="0.25">
      <c r="A42" s="1"/>
      <c r="B42" s="1"/>
      <c r="C42" s="1"/>
      <c r="D42" s="1" t="s">
        <v>45</v>
      </c>
      <c r="E42" s="1"/>
      <c r="F42" s="1"/>
      <c r="G42" s="1"/>
      <c r="H42" s="1"/>
      <c r="I42" s="2"/>
    </row>
    <row r="43" spans="1:9" ht="15.75" customHeight="1" x14ac:dyDescent="0.25">
      <c r="A43" s="1"/>
      <c r="B43" s="1"/>
      <c r="C43" s="1"/>
      <c r="D43" s="1"/>
      <c r="E43" s="1" t="s">
        <v>46</v>
      </c>
      <c r="F43" s="1"/>
      <c r="G43" s="1"/>
      <c r="H43" s="1"/>
      <c r="I43" s="2"/>
    </row>
    <row r="44" spans="1:9" ht="15.75" customHeight="1" x14ac:dyDescent="0.25">
      <c r="A44" s="1"/>
      <c r="B44" s="1"/>
      <c r="C44" s="1"/>
      <c r="D44" s="1"/>
      <c r="E44" s="1"/>
      <c r="F44" s="1" t="s">
        <v>93</v>
      </c>
      <c r="G44" s="1"/>
      <c r="H44" s="1"/>
      <c r="I44" s="2">
        <v>8140.29</v>
      </c>
    </row>
    <row r="45" spans="1:9" ht="15.75" customHeight="1" x14ac:dyDescent="0.25">
      <c r="A45" s="1"/>
      <c r="B45" s="1"/>
      <c r="C45" s="1"/>
      <c r="D45" s="1"/>
      <c r="E45" s="1"/>
      <c r="F45" s="1" t="s">
        <v>94</v>
      </c>
      <c r="G45" s="1"/>
      <c r="H45" s="1"/>
      <c r="I45" s="2">
        <v>553631.52</v>
      </c>
    </row>
    <row r="46" spans="1:9" ht="15.75" customHeight="1" x14ac:dyDescent="0.25">
      <c r="A46" s="1"/>
      <c r="B46" s="1"/>
      <c r="C46" s="1"/>
      <c r="D46" s="1"/>
      <c r="E46" s="1"/>
      <c r="F46" s="1" t="s">
        <v>95</v>
      </c>
      <c r="G46" s="1"/>
      <c r="H46" s="1"/>
      <c r="I46" s="2"/>
    </row>
    <row r="47" spans="1:9" ht="15.75" customHeight="1" thickBot="1" x14ac:dyDescent="0.3">
      <c r="A47" s="1"/>
      <c r="B47" s="1"/>
      <c r="C47" s="1"/>
      <c r="D47" s="1"/>
      <c r="E47" s="1"/>
      <c r="F47" s="1"/>
      <c r="G47" s="1" t="s">
        <v>96</v>
      </c>
      <c r="H47" s="1"/>
      <c r="I47" s="3">
        <v>908.41</v>
      </c>
    </row>
    <row r="48" spans="1:9" ht="15.75" customHeight="1" x14ac:dyDescent="0.25">
      <c r="A48" s="1"/>
      <c r="B48" s="1"/>
      <c r="C48" s="1"/>
      <c r="D48" s="1"/>
      <c r="E48" s="1"/>
      <c r="F48" s="1" t="s">
        <v>97</v>
      </c>
      <c r="G48" s="1"/>
      <c r="H48" s="1"/>
      <c r="I48" s="2">
        <f>ROUND(SUM(I46:I47),5)</f>
        <v>908.41</v>
      </c>
    </row>
    <row r="49" spans="1:9" ht="15.75" customHeight="1" x14ac:dyDescent="0.25">
      <c r="A49" s="1"/>
      <c r="B49" s="1"/>
      <c r="C49" s="1"/>
      <c r="D49" s="1"/>
      <c r="E49" s="1"/>
      <c r="F49" s="1" t="s">
        <v>98</v>
      </c>
      <c r="G49" s="1"/>
      <c r="H49" s="1"/>
      <c r="I49" s="2"/>
    </row>
    <row r="50" spans="1:9" ht="15.75" customHeight="1" x14ac:dyDescent="0.25">
      <c r="A50" s="1"/>
      <c r="B50" s="1"/>
      <c r="C50" s="1"/>
      <c r="D50" s="1"/>
      <c r="E50" s="1"/>
      <c r="F50" s="1"/>
      <c r="G50" s="1" t="s">
        <v>99</v>
      </c>
      <c r="H50" s="1"/>
      <c r="I50" s="2">
        <v>57025.760000000002</v>
      </c>
    </row>
    <row r="51" spans="1:9" ht="15.75" customHeight="1" thickBot="1" x14ac:dyDescent="0.3">
      <c r="A51" s="1"/>
      <c r="B51" s="1"/>
      <c r="C51" s="1"/>
      <c r="D51" s="1"/>
      <c r="E51" s="1"/>
      <c r="F51" s="1"/>
      <c r="G51" s="1" t="s">
        <v>100</v>
      </c>
      <c r="H51" s="1"/>
      <c r="I51" s="3">
        <v>59998.400000000001</v>
      </c>
    </row>
    <row r="52" spans="1:9" ht="15.75" customHeight="1" x14ac:dyDescent="0.25">
      <c r="A52" s="1"/>
      <c r="B52" s="1"/>
      <c r="C52" s="1"/>
      <c r="D52" s="1"/>
      <c r="E52" s="1"/>
      <c r="F52" s="1" t="s">
        <v>101</v>
      </c>
      <c r="G52" s="1"/>
      <c r="H52" s="1"/>
      <c r="I52" s="2">
        <f>ROUND(SUM(I49:I51),5)</f>
        <v>117024.16</v>
      </c>
    </row>
    <row r="53" spans="1:9" ht="15.75" customHeight="1" x14ac:dyDescent="0.25">
      <c r="A53" s="1"/>
      <c r="B53" s="1"/>
      <c r="C53" s="1"/>
      <c r="D53" s="1"/>
      <c r="E53" s="1"/>
      <c r="F53" s="1" t="s">
        <v>102</v>
      </c>
      <c r="G53" s="1"/>
      <c r="H53" s="1"/>
      <c r="I53" s="2"/>
    </row>
    <row r="54" spans="1:9" ht="15.75" customHeight="1" thickBot="1" x14ac:dyDescent="0.3">
      <c r="A54" s="1"/>
      <c r="B54" s="1"/>
      <c r="C54" s="1"/>
      <c r="D54" s="1"/>
      <c r="E54" s="1"/>
      <c r="F54" s="1"/>
      <c r="G54" s="1" t="s">
        <v>103</v>
      </c>
      <c r="H54" s="1"/>
      <c r="I54" s="3">
        <v>10909.23</v>
      </c>
    </row>
    <row r="55" spans="1:9" ht="15.75" customHeight="1" x14ac:dyDescent="0.25">
      <c r="A55" s="1"/>
      <c r="B55" s="1"/>
      <c r="C55" s="1"/>
      <c r="D55" s="1"/>
      <c r="E55" s="1"/>
      <c r="F55" s="1" t="s">
        <v>104</v>
      </c>
      <c r="G55" s="1"/>
      <c r="H55" s="1"/>
      <c r="I55" s="2">
        <f>ROUND(SUM(I53:I54),5)</f>
        <v>10909.23</v>
      </c>
    </row>
    <row r="56" spans="1:9" ht="15.75" customHeight="1" x14ac:dyDescent="0.25">
      <c r="A56" s="1"/>
      <c r="B56" s="1"/>
      <c r="C56" s="1"/>
      <c r="D56" s="1"/>
      <c r="E56" s="1"/>
      <c r="F56" s="1" t="s">
        <v>105</v>
      </c>
      <c r="G56" s="1"/>
      <c r="H56" s="1"/>
      <c r="I56" s="2"/>
    </row>
    <row r="57" spans="1:9" ht="15.75" customHeight="1" x14ac:dyDescent="0.25">
      <c r="A57" s="1"/>
      <c r="B57" s="1"/>
      <c r="C57" s="1"/>
      <c r="D57" s="1"/>
      <c r="E57" s="1"/>
      <c r="F57" s="1"/>
      <c r="G57" s="1" t="s">
        <v>106</v>
      </c>
      <c r="H57" s="1"/>
      <c r="I57" s="2">
        <v>553.35</v>
      </c>
    </row>
    <row r="58" spans="1:9" ht="15.75" customHeight="1" x14ac:dyDescent="0.25">
      <c r="A58" s="1"/>
      <c r="B58" s="1"/>
      <c r="C58" s="1"/>
      <c r="D58" s="1"/>
      <c r="E58" s="1"/>
      <c r="F58" s="1"/>
      <c r="G58" s="1" t="s">
        <v>107</v>
      </c>
      <c r="H58" s="1"/>
      <c r="I58" s="2">
        <v>725.74</v>
      </c>
    </row>
    <row r="59" spans="1:9" ht="15.75" customHeight="1" x14ac:dyDescent="0.25">
      <c r="A59" s="1"/>
      <c r="B59" s="1"/>
      <c r="C59" s="1"/>
      <c r="D59" s="1"/>
      <c r="E59" s="1"/>
      <c r="F59" s="1"/>
      <c r="G59" s="1" t="s">
        <v>108</v>
      </c>
      <c r="H59" s="1"/>
      <c r="I59" s="2">
        <v>5211.3999999999996</v>
      </c>
    </row>
    <row r="60" spans="1:9" ht="15.75" customHeight="1" thickBot="1" x14ac:dyDescent="0.3">
      <c r="A60" s="1"/>
      <c r="B60" s="1"/>
      <c r="C60" s="1"/>
      <c r="D60" s="1"/>
      <c r="E60" s="1"/>
      <c r="F60" s="1"/>
      <c r="G60" s="1" t="s">
        <v>109</v>
      </c>
      <c r="H60" s="1"/>
      <c r="I60" s="3">
        <v>89.44</v>
      </c>
    </row>
    <row r="61" spans="1:9" ht="15.75" customHeight="1" x14ac:dyDescent="0.25">
      <c r="A61" s="1"/>
      <c r="B61" s="1"/>
      <c r="C61" s="1"/>
      <c r="D61" s="1"/>
      <c r="E61" s="1"/>
      <c r="F61" s="1" t="s">
        <v>110</v>
      </c>
      <c r="G61" s="1"/>
      <c r="H61" s="1"/>
      <c r="I61" s="2">
        <f>ROUND(SUM(I56:I60),5)</f>
        <v>6579.93</v>
      </c>
    </row>
    <row r="62" spans="1:9" ht="15.75" customHeight="1" x14ac:dyDescent="0.25">
      <c r="A62" s="1"/>
      <c r="B62" s="1"/>
      <c r="C62" s="1"/>
      <c r="D62" s="1"/>
      <c r="E62" s="1"/>
      <c r="F62" s="1" t="s">
        <v>111</v>
      </c>
      <c r="G62" s="1"/>
      <c r="H62" s="1"/>
      <c r="I62" s="2">
        <v>9953.7000000000007</v>
      </c>
    </row>
    <row r="63" spans="1:9" ht="15.75" customHeight="1" x14ac:dyDescent="0.25">
      <c r="A63" s="1"/>
      <c r="B63" s="1"/>
      <c r="C63" s="1"/>
      <c r="D63" s="1"/>
      <c r="E63" s="1"/>
      <c r="F63" s="1" t="s">
        <v>112</v>
      </c>
      <c r="G63" s="1"/>
      <c r="H63" s="1"/>
      <c r="I63" s="2"/>
    </row>
    <row r="64" spans="1:9" ht="15.75" customHeight="1" thickBot="1" x14ac:dyDescent="0.3">
      <c r="A64" s="1"/>
      <c r="B64" s="1"/>
      <c r="C64" s="1"/>
      <c r="D64" s="1"/>
      <c r="E64" s="1"/>
      <c r="F64" s="1"/>
      <c r="G64" s="1" t="s">
        <v>113</v>
      </c>
      <c r="H64" s="1"/>
      <c r="I64" s="3">
        <v>203.51</v>
      </c>
    </row>
    <row r="65" spans="1:9" ht="15.75" customHeight="1" x14ac:dyDescent="0.25">
      <c r="A65" s="1"/>
      <c r="B65" s="1"/>
      <c r="C65" s="1"/>
      <c r="D65" s="1"/>
      <c r="E65" s="1"/>
      <c r="F65" s="1" t="s">
        <v>114</v>
      </c>
      <c r="G65" s="1"/>
      <c r="H65" s="1"/>
      <c r="I65" s="2">
        <f>ROUND(SUM(I63:I64),5)</f>
        <v>203.51</v>
      </c>
    </row>
    <row r="66" spans="1:9" ht="15.75" customHeight="1" x14ac:dyDescent="0.25">
      <c r="A66" s="1"/>
      <c r="B66" s="1"/>
      <c r="C66" s="1"/>
      <c r="D66" s="1"/>
      <c r="E66" s="1"/>
      <c r="F66" s="1" t="s">
        <v>115</v>
      </c>
      <c r="G66" s="1"/>
      <c r="H66" s="1"/>
      <c r="I66" s="2"/>
    </row>
    <row r="67" spans="1:9" ht="15.75" customHeight="1" thickBot="1" x14ac:dyDescent="0.3">
      <c r="A67" s="1"/>
      <c r="B67" s="1"/>
      <c r="C67" s="1"/>
      <c r="D67" s="1"/>
      <c r="E67" s="1"/>
      <c r="F67" s="1"/>
      <c r="G67" s="1" t="s">
        <v>116</v>
      </c>
      <c r="H67" s="1"/>
      <c r="I67" s="4">
        <v>949.56</v>
      </c>
    </row>
    <row r="68" spans="1:9" ht="15.75" customHeight="1" thickBot="1" x14ac:dyDescent="0.3">
      <c r="A68" s="1"/>
      <c r="B68" s="1"/>
      <c r="C68" s="1"/>
      <c r="D68" s="1"/>
      <c r="E68" s="1"/>
      <c r="F68" s="1" t="s">
        <v>117</v>
      </c>
      <c r="G68" s="1"/>
      <c r="H68" s="1"/>
      <c r="I68" s="8">
        <f>ROUND(SUM(I66:I67),5)</f>
        <v>949.56</v>
      </c>
    </row>
    <row r="69" spans="1:9" ht="15.75" customHeight="1" x14ac:dyDescent="0.25">
      <c r="A69" s="1"/>
      <c r="B69" s="1"/>
      <c r="C69" s="1"/>
      <c r="D69" s="1"/>
      <c r="E69" s="1" t="s">
        <v>118</v>
      </c>
      <c r="F69" s="1"/>
      <c r="G69" s="1"/>
      <c r="H69" s="1"/>
      <c r="I69" s="2">
        <f>ROUND(SUM(I43:I45)+I48+I52+I55+SUM(I61:I62)+I65+I68,5)</f>
        <v>708300.31</v>
      </c>
    </row>
    <row r="70" spans="1:9" ht="15.75" customHeight="1" x14ac:dyDescent="0.25">
      <c r="A70" s="1"/>
      <c r="B70" s="1"/>
      <c r="C70" s="1"/>
      <c r="D70" s="1"/>
      <c r="E70" s="1" t="s">
        <v>47</v>
      </c>
      <c r="F70" s="1"/>
      <c r="G70" s="1"/>
      <c r="H70" s="1"/>
      <c r="I70" s="2"/>
    </row>
    <row r="71" spans="1:9" ht="15.75" customHeight="1" x14ac:dyDescent="0.25">
      <c r="A71" s="1"/>
      <c r="B71" s="1"/>
      <c r="C71" s="1"/>
      <c r="D71" s="1"/>
      <c r="E71" s="1"/>
      <c r="F71" s="1" t="s">
        <v>93</v>
      </c>
      <c r="G71" s="1"/>
      <c r="H71" s="1"/>
      <c r="I71" s="2">
        <v>9730.15</v>
      </c>
    </row>
    <row r="72" spans="1:9" ht="15.75" customHeight="1" x14ac:dyDescent="0.25">
      <c r="A72" s="1"/>
      <c r="B72" s="1"/>
      <c r="C72" s="1"/>
      <c r="D72" s="1"/>
      <c r="E72" s="1"/>
      <c r="F72" s="1" t="s">
        <v>119</v>
      </c>
      <c r="G72" s="1"/>
      <c r="H72" s="1"/>
      <c r="I72" s="2">
        <v>278014.92</v>
      </c>
    </row>
    <row r="73" spans="1:9" ht="15.75" customHeight="1" x14ac:dyDescent="0.25">
      <c r="A73" s="1"/>
      <c r="B73" s="1"/>
      <c r="C73" s="1"/>
      <c r="D73" s="1"/>
      <c r="E73" s="1"/>
      <c r="F73" s="1" t="s">
        <v>98</v>
      </c>
      <c r="G73" s="1"/>
      <c r="H73" s="1"/>
      <c r="I73" s="2"/>
    </row>
    <row r="74" spans="1:9" ht="15.75" customHeight="1" x14ac:dyDescent="0.25">
      <c r="A74" s="1"/>
      <c r="B74" s="1"/>
      <c r="C74" s="1"/>
      <c r="D74" s="1"/>
      <c r="E74" s="1"/>
      <c r="F74" s="1"/>
      <c r="G74" s="1" t="s">
        <v>99</v>
      </c>
      <c r="H74" s="1"/>
      <c r="I74" s="2">
        <v>24274.5</v>
      </c>
    </row>
    <row r="75" spans="1:9" ht="15.75" customHeight="1" thickBot="1" x14ac:dyDescent="0.3">
      <c r="A75" s="1"/>
      <c r="B75" s="1"/>
      <c r="C75" s="1"/>
      <c r="D75" s="1"/>
      <c r="E75" s="1"/>
      <c r="F75" s="1"/>
      <c r="G75" s="1" t="s">
        <v>100</v>
      </c>
      <c r="H75" s="1"/>
      <c r="I75" s="3">
        <v>35507.760000000002</v>
      </c>
    </row>
    <row r="76" spans="1:9" ht="15.75" customHeight="1" x14ac:dyDescent="0.25">
      <c r="A76" s="1"/>
      <c r="B76" s="1"/>
      <c r="C76" s="1"/>
      <c r="D76" s="1"/>
      <c r="E76" s="1"/>
      <c r="F76" s="1" t="s">
        <v>101</v>
      </c>
      <c r="G76" s="1"/>
      <c r="H76" s="1"/>
      <c r="I76" s="2">
        <f>ROUND(SUM(I73:I75),5)</f>
        <v>59782.26</v>
      </c>
    </row>
    <row r="77" spans="1:9" ht="15.75" customHeight="1" x14ac:dyDescent="0.25">
      <c r="A77" s="1"/>
      <c r="B77" s="1"/>
      <c r="C77" s="1"/>
      <c r="D77" s="1"/>
      <c r="E77" s="1"/>
      <c r="F77" s="1" t="s">
        <v>102</v>
      </c>
      <c r="G77" s="1"/>
      <c r="H77" s="1"/>
      <c r="I77" s="2"/>
    </row>
    <row r="78" spans="1:9" ht="15.75" customHeight="1" thickBot="1" x14ac:dyDescent="0.3">
      <c r="A78" s="1"/>
      <c r="B78" s="1"/>
      <c r="C78" s="1"/>
      <c r="D78" s="1"/>
      <c r="E78" s="1"/>
      <c r="F78" s="1"/>
      <c r="G78" s="1" t="s">
        <v>103</v>
      </c>
      <c r="H78" s="1"/>
      <c r="I78" s="3">
        <v>4062</v>
      </c>
    </row>
    <row r="79" spans="1:9" ht="15.75" customHeight="1" x14ac:dyDescent="0.25">
      <c r="A79" s="1"/>
      <c r="B79" s="1"/>
      <c r="C79" s="1"/>
      <c r="D79" s="1"/>
      <c r="E79" s="1"/>
      <c r="F79" s="1" t="s">
        <v>104</v>
      </c>
      <c r="G79" s="1"/>
      <c r="H79" s="1"/>
      <c r="I79" s="2">
        <f>ROUND(SUM(I77:I78),5)</f>
        <v>4062</v>
      </c>
    </row>
    <row r="80" spans="1:9" ht="15.75" customHeight="1" x14ac:dyDescent="0.25">
      <c r="A80" s="1"/>
      <c r="B80" s="1"/>
      <c r="C80" s="1"/>
      <c r="D80" s="1"/>
      <c r="E80" s="1"/>
      <c r="F80" s="1" t="s">
        <v>105</v>
      </c>
      <c r="G80" s="1"/>
      <c r="H80" s="1"/>
      <c r="I80" s="2"/>
    </row>
    <row r="81" spans="1:9" ht="15.75" customHeight="1" x14ac:dyDescent="0.25">
      <c r="A81" s="1"/>
      <c r="B81" s="1"/>
      <c r="C81" s="1"/>
      <c r="D81" s="1"/>
      <c r="E81" s="1"/>
      <c r="F81" s="1"/>
      <c r="G81" s="1" t="s">
        <v>106</v>
      </c>
      <c r="H81" s="1"/>
      <c r="I81" s="2">
        <v>236.91</v>
      </c>
    </row>
    <row r="82" spans="1:9" ht="15.75" customHeight="1" x14ac:dyDescent="0.25">
      <c r="A82" s="1"/>
      <c r="B82" s="1"/>
      <c r="C82" s="1"/>
      <c r="D82" s="1"/>
      <c r="E82" s="1"/>
      <c r="F82" s="1"/>
      <c r="G82" s="1" t="s">
        <v>107</v>
      </c>
      <c r="H82" s="1"/>
      <c r="I82" s="2">
        <v>700.7</v>
      </c>
    </row>
    <row r="83" spans="1:9" ht="15.75" customHeight="1" thickBot="1" x14ac:dyDescent="0.3">
      <c r="A83" s="1"/>
      <c r="B83" s="1"/>
      <c r="C83" s="1"/>
      <c r="D83" s="1"/>
      <c r="E83" s="1"/>
      <c r="F83" s="1"/>
      <c r="G83" s="1" t="s">
        <v>108</v>
      </c>
      <c r="H83" s="1"/>
      <c r="I83" s="3">
        <v>1420.93</v>
      </c>
    </row>
    <row r="84" spans="1:9" ht="15.75" customHeight="1" x14ac:dyDescent="0.25">
      <c r="A84" s="1"/>
      <c r="B84" s="1"/>
      <c r="C84" s="1"/>
      <c r="D84" s="1"/>
      <c r="E84" s="1"/>
      <c r="F84" s="1" t="s">
        <v>110</v>
      </c>
      <c r="G84" s="1"/>
      <c r="H84" s="1"/>
      <c r="I84" s="2">
        <f>ROUND(SUM(I80:I83),5)</f>
        <v>2358.54</v>
      </c>
    </row>
    <row r="85" spans="1:9" ht="15.75" customHeight="1" thickBot="1" x14ac:dyDescent="0.3">
      <c r="A85" s="1"/>
      <c r="B85" s="1"/>
      <c r="C85" s="1"/>
      <c r="D85" s="1"/>
      <c r="E85" s="1"/>
      <c r="F85" s="1" t="s">
        <v>111</v>
      </c>
      <c r="G85" s="1"/>
      <c r="H85" s="1"/>
      <c r="I85" s="3">
        <v>7308.08</v>
      </c>
    </row>
    <row r="86" spans="1:9" ht="15.75" customHeight="1" x14ac:dyDescent="0.25">
      <c r="A86" s="1"/>
      <c r="B86" s="1"/>
      <c r="C86" s="1"/>
      <c r="D86" s="1"/>
      <c r="E86" s="1" t="s">
        <v>120</v>
      </c>
      <c r="F86" s="1"/>
      <c r="G86" s="1"/>
      <c r="H86" s="1"/>
      <c r="I86" s="2">
        <f>ROUND(SUM(I70:I72)+I76+I79+SUM(I84:I85),5)</f>
        <v>361255.95</v>
      </c>
    </row>
    <row r="87" spans="1:9" ht="15.75" customHeight="1" x14ac:dyDescent="0.25">
      <c r="A87" s="1"/>
      <c r="B87" s="1"/>
      <c r="C87" s="1"/>
      <c r="D87" s="1"/>
      <c r="E87" s="1" t="s">
        <v>48</v>
      </c>
      <c r="F87" s="1"/>
      <c r="G87" s="1"/>
      <c r="H87" s="1"/>
      <c r="I87" s="2"/>
    </row>
    <row r="88" spans="1:9" ht="15.75" customHeight="1" x14ac:dyDescent="0.25">
      <c r="A88" s="1"/>
      <c r="B88" s="1"/>
      <c r="C88" s="1"/>
      <c r="D88" s="1"/>
      <c r="E88" s="1"/>
      <c r="F88" s="1" t="s">
        <v>93</v>
      </c>
      <c r="G88" s="1"/>
      <c r="H88" s="1"/>
      <c r="I88" s="2">
        <v>521.03</v>
      </c>
    </row>
    <row r="89" spans="1:9" ht="15.75" customHeight="1" x14ac:dyDescent="0.25">
      <c r="A89" s="1"/>
      <c r="B89" s="1"/>
      <c r="C89" s="1"/>
      <c r="D89" s="1"/>
      <c r="E89" s="1"/>
      <c r="F89" s="1" t="s">
        <v>119</v>
      </c>
      <c r="G89" s="1"/>
      <c r="H89" s="1"/>
      <c r="I89" s="2">
        <v>36645</v>
      </c>
    </row>
    <row r="90" spans="1:9" ht="15.75" customHeight="1" x14ac:dyDescent="0.25">
      <c r="A90" s="1"/>
      <c r="B90" s="1"/>
      <c r="C90" s="1"/>
      <c r="D90" s="1"/>
      <c r="E90" s="1"/>
      <c r="F90" s="1" t="s">
        <v>98</v>
      </c>
      <c r="G90" s="1"/>
      <c r="H90" s="1"/>
      <c r="I90" s="2"/>
    </row>
    <row r="91" spans="1:9" ht="15.75" customHeight="1" thickBot="1" x14ac:dyDescent="0.3">
      <c r="A91" s="1"/>
      <c r="B91" s="1"/>
      <c r="C91" s="1"/>
      <c r="D91" s="1"/>
      <c r="E91" s="1"/>
      <c r="F91" s="1"/>
      <c r="G91" s="1" t="s">
        <v>99</v>
      </c>
      <c r="H91" s="1"/>
      <c r="I91" s="3">
        <v>3648.06</v>
      </c>
    </row>
    <row r="92" spans="1:9" ht="15.75" customHeight="1" x14ac:dyDescent="0.25">
      <c r="A92" s="1"/>
      <c r="B92" s="1"/>
      <c r="C92" s="1"/>
      <c r="D92" s="1"/>
      <c r="E92" s="1"/>
      <c r="F92" s="1" t="s">
        <v>101</v>
      </c>
      <c r="G92" s="1"/>
      <c r="H92" s="1"/>
      <c r="I92" s="2">
        <f>ROUND(SUM(I90:I91),5)</f>
        <v>3648.06</v>
      </c>
    </row>
    <row r="93" spans="1:9" ht="15.75" customHeight="1" x14ac:dyDescent="0.25">
      <c r="A93" s="1"/>
      <c r="B93" s="1"/>
      <c r="C93" s="1"/>
      <c r="D93" s="1"/>
      <c r="E93" s="1"/>
      <c r="F93" s="1" t="s">
        <v>121</v>
      </c>
      <c r="G93" s="1"/>
      <c r="H93" s="1"/>
      <c r="I93" s="2"/>
    </row>
    <row r="94" spans="1:9" ht="15.75" customHeight="1" thickBot="1" x14ac:dyDescent="0.3">
      <c r="A94" s="1"/>
      <c r="B94" s="1"/>
      <c r="C94" s="1"/>
      <c r="D94" s="1"/>
      <c r="E94" s="1"/>
      <c r="F94" s="1"/>
      <c r="G94" s="1" t="s">
        <v>122</v>
      </c>
      <c r="H94" s="1"/>
      <c r="I94" s="3">
        <v>169</v>
      </c>
    </row>
    <row r="95" spans="1:9" ht="15.75" customHeight="1" x14ac:dyDescent="0.25">
      <c r="A95" s="1"/>
      <c r="B95" s="1"/>
      <c r="C95" s="1"/>
      <c r="D95" s="1"/>
      <c r="E95" s="1"/>
      <c r="F95" s="1" t="s">
        <v>123</v>
      </c>
      <c r="G95" s="1"/>
      <c r="H95" s="1"/>
      <c r="I95" s="2">
        <f>ROUND(SUM(I93:I94),5)</f>
        <v>169</v>
      </c>
    </row>
    <row r="96" spans="1:9" ht="15.75" customHeight="1" x14ac:dyDescent="0.25">
      <c r="A96" s="1"/>
      <c r="B96" s="1"/>
      <c r="C96" s="1"/>
      <c r="D96" s="1"/>
      <c r="E96" s="1"/>
      <c r="F96" s="1" t="s">
        <v>124</v>
      </c>
      <c r="G96" s="1"/>
      <c r="H96" s="1"/>
      <c r="I96" s="2"/>
    </row>
    <row r="97" spans="1:9" ht="15.75" customHeight="1" x14ac:dyDescent="0.25">
      <c r="A97" s="1"/>
      <c r="B97" s="1"/>
      <c r="C97" s="1"/>
      <c r="D97" s="1"/>
      <c r="E97" s="1"/>
      <c r="F97" s="1"/>
      <c r="G97" s="1" t="s">
        <v>125</v>
      </c>
      <c r="H97" s="1"/>
      <c r="I97" s="2">
        <v>119</v>
      </c>
    </row>
    <row r="98" spans="1:9" ht="15.75" customHeight="1" thickBot="1" x14ac:dyDescent="0.3">
      <c r="A98" s="1"/>
      <c r="B98" s="1"/>
      <c r="C98" s="1"/>
      <c r="D98" s="1"/>
      <c r="E98" s="1"/>
      <c r="F98" s="1"/>
      <c r="G98" s="1" t="s">
        <v>126</v>
      </c>
      <c r="H98" s="1"/>
      <c r="I98" s="3">
        <v>80</v>
      </c>
    </row>
    <row r="99" spans="1:9" ht="15.75" customHeight="1" x14ac:dyDescent="0.25">
      <c r="A99" s="1"/>
      <c r="B99" s="1"/>
      <c r="C99" s="1"/>
      <c r="D99" s="1"/>
      <c r="E99" s="1"/>
      <c r="F99" s="1" t="s">
        <v>127</v>
      </c>
      <c r="G99" s="1"/>
      <c r="H99" s="1"/>
      <c r="I99" s="2">
        <f>ROUND(SUM(I96:I98),5)</f>
        <v>199</v>
      </c>
    </row>
    <row r="100" spans="1:9" ht="15.75" customHeight="1" x14ac:dyDescent="0.25">
      <c r="A100" s="1"/>
      <c r="B100" s="1"/>
      <c r="C100" s="1"/>
      <c r="D100" s="1"/>
      <c r="E100" s="1"/>
      <c r="F100" s="1" t="s">
        <v>105</v>
      </c>
      <c r="G100" s="1"/>
      <c r="H100" s="1"/>
      <c r="I100" s="2"/>
    </row>
    <row r="101" spans="1:9" ht="15.75" customHeight="1" thickBot="1" x14ac:dyDescent="0.3">
      <c r="A101" s="1"/>
      <c r="B101" s="1"/>
      <c r="C101" s="1"/>
      <c r="D101" s="1"/>
      <c r="E101" s="1"/>
      <c r="F101" s="1"/>
      <c r="G101" s="1" t="s">
        <v>108</v>
      </c>
      <c r="H101" s="1"/>
      <c r="I101" s="4">
        <v>546.17999999999995</v>
      </c>
    </row>
    <row r="102" spans="1:9" ht="15.75" customHeight="1" thickBot="1" x14ac:dyDescent="0.3">
      <c r="A102" s="1"/>
      <c r="B102" s="1"/>
      <c r="C102" s="1"/>
      <c r="D102" s="1"/>
      <c r="E102" s="1"/>
      <c r="F102" s="1" t="s">
        <v>110</v>
      </c>
      <c r="G102" s="1"/>
      <c r="H102" s="1"/>
      <c r="I102" s="8">
        <f>ROUND(SUM(I100:I101),5)</f>
        <v>546.17999999999995</v>
      </c>
    </row>
    <row r="103" spans="1:9" ht="15.75" customHeight="1" x14ac:dyDescent="0.25">
      <c r="A103" s="1"/>
      <c r="B103" s="1"/>
      <c r="C103" s="1"/>
      <c r="D103" s="1"/>
      <c r="E103" s="1" t="s">
        <v>128</v>
      </c>
      <c r="F103" s="1"/>
      <c r="G103" s="1"/>
      <c r="H103" s="1"/>
      <c r="I103" s="2">
        <f>ROUND(SUM(I87:I89)+I92+I95+I99+I102,5)</f>
        <v>41728.269999999997</v>
      </c>
    </row>
    <row r="104" spans="1:9" ht="15.75" customHeight="1" x14ac:dyDescent="0.25">
      <c r="A104" s="1"/>
      <c r="B104" s="1"/>
      <c r="C104" s="1"/>
      <c r="D104" s="1"/>
      <c r="E104" s="1" t="s">
        <v>49</v>
      </c>
      <c r="F104" s="1"/>
      <c r="G104" s="1"/>
      <c r="H104" s="1"/>
      <c r="I104" s="2"/>
    </row>
    <row r="105" spans="1:9" ht="15.75" customHeight="1" x14ac:dyDescent="0.25">
      <c r="A105" s="1"/>
      <c r="B105" s="1"/>
      <c r="C105" s="1"/>
      <c r="D105" s="1"/>
      <c r="E105" s="1"/>
      <c r="F105" s="1" t="s">
        <v>93</v>
      </c>
      <c r="G105" s="1"/>
      <c r="H105" s="1"/>
      <c r="I105" s="2">
        <v>8405.44</v>
      </c>
    </row>
    <row r="106" spans="1:9" ht="15.75" customHeight="1" x14ac:dyDescent="0.25">
      <c r="A106" s="1"/>
      <c r="B106" s="1"/>
      <c r="C106" s="1"/>
      <c r="D106" s="1"/>
      <c r="E106" s="1"/>
      <c r="F106" s="1" t="s">
        <v>119</v>
      </c>
      <c r="G106" s="1"/>
      <c r="H106" s="1"/>
      <c r="I106" s="2">
        <v>330227.28999999998</v>
      </c>
    </row>
    <row r="107" spans="1:9" ht="15.75" customHeight="1" x14ac:dyDescent="0.25">
      <c r="A107" s="1"/>
      <c r="B107" s="1"/>
      <c r="C107" s="1"/>
      <c r="D107" s="1"/>
      <c r="E107" s="1"/>
      <c r="F107" s="1" t="s">
        <v>129</v>
      </c>
      <c r="G107" s="1"/>
      <c r="H107" s="1"/>
      <c r="I107" s="2"/>
    </row>
    <row r="108" spans="1:9" ht="15.75" customHeight="1" thickBot="1" x14ac:dyDescent="0.3">
      <c r="A108" s="1"/>
      <c r="B108" s="1"/>
      <c r="C108" s="1"/>
      <c r="D108" s="1"/>
      <c r="E108" s="1"/>
      <c r="F108" s="1"/>
      <c r="G108" s="1" t="s">
        <v>130</v>
      </c>
      <c r="H108" s="1"/>
      <c r="I108" s="3">
        <v>16549.41</v>
      </c>
    </row>
    <row r="109" spans="1:9" ht="15.75" customHeight="1" x14ac:dyDescent="0.25">
      <c r="A109" s="1"/>
      <c r="B109" s="1"/>
      <c r="C109" s="1"/>
      <c r="D109" s="1"/>
      <c r="E109" s="1"/>
      <c r="F109" s="1" t="s">
        <v>131</v>
      </c>
      <c r="G109" s="1"/>
      <c r="H109" s="1"/>
      <c r="I109" s="2">
        <f>ROUND(SUM(I107:I108),5)</f>
        <v>16549.41</v>
      </c>
    </row>
    <row r="110" spans="1:9" ht="15.75" customHeight="1" x14ac:dyDescent="0.25">
      <c r="A110" s="1"/>
      <c r="B110" s="1"/>
      <c r="C110" s="1"/>
      <c r="D110" s="1"/>
      <c r="E110" s="1"/>
      <c r="F110" s="1" t="s">
        <v>132</v>
      </c>
      <c r="G110" s="1"/>
      <c r="H110" s="1"/>
      <c r="I110" s="2"/>
    </row>
    <row r="111" spans="1:9" ht="15.75" customHeight="1" x14ac:dyDescent="0.25">
      <c r="A111" s="1"/>
      <c r="B111" s="1"/>
      <c r="C111" s="1"/>
      <c r="D111" s="1"/>
      <c r="E111" s="1"/>
      <c r="F111" s="1"/>
      <c r="G111" s="1" t="s">
        <v>133</v>
      </c>
      <c r="H111" s="1"/>
      <c r="I111" s="2">
        <v>6809.24</v>
      </c>
    </row>
    <row r="112" spans="1:9" ht="15.75" customHeight="1" x14ac:dyDescent="0.25">
      <c r="A112" s="1"/>
      <c r="B112" s="1"/>
      <c r="C112" s="1"/>
      <c r="D112" s="1"/>
      <c r="E112" s="1"/>
      <c r="F112" s="1"/>
      <c r="G112" s="1" t="s">
        <v>134</v>
      </c>
      <c r="H112" s="1"/>
      <c r="I112" s="2">
        <v>22398.3</v>
      </c>
    </row>
    <row r="113" spans="1:9" ht="15.75" customHeight="1" x14ac:dyDescent="0.25">
      <c r="A113" s="1"/>
      <c r="B113" s="1"/>
      <c r="C113" s="1"/>
      <c r="D113" s="1"/>
      <c r="E113" s="1"/>
      <c r="F113" s="1"/>
      <c r="G113" s="1" t="s">
        <v>135</v>
      </c>
      <c r="H113" s="1"/>
      <c r="I113" s="2">
        <v>119689.57</v>
      </c>
    </row>
    <row r="114" spans="1:9" ht="15.75" customHeight="1" x14ac:dyDescent="0.25">
      <c r="A114" s="1"/>
      <c r="B114" s="1"/>
      <c r="C114" s="1"/>
      <c r="D114" s="1"/>
      <c r="E114" s="1"/>
      <c r="F114" s="1"/>
      <c r="G114" s="1" t="s">
        <v>99</v>
      </c>
      <c r="H114" s="1"/>
      <c r="I114" s="2">
        <v>32256.91</v>
      </c>
    </row>
    <row r="115" spans="1:9" ht="15.75" customHeight="1" thickBot="1" x14ac:dyDescent="0.3">
      <c r="A115" s="1"/>
      <c r="B115" s="1"/>
      <c r="C115" s="1"/>
      <c r="D115" s="1"/>
      <c r="E115" s="1"/>
      <c r="F115" s="1"/>
      <c r="G115" s="1" t="s">
        <v>100</v>
      </c>
      <c r="H115" s="1"/>
      <c r="I115" s="3">
        <v>46554.71</v>
      </c>
    </row>
    <row r="116" spans="1:9" ht="15.75" customHeight="1" x14ac:dyDescent="0.25">
      <c r="A116" s="1"/>
      <c r="B116" s="1"/>
      <c r="C116" s="1"/>
      <c r="D116" s="1"/>
      <c r="E116" s="1"/>
      <c r="F116" s="1" t="s">
        <v>136</v>
      </c>
      <c r="G116" s="1"/>
      <c r="H116" s="1"/>
      <c r="I116" s="2">
        <f>ROUND(SUM(I110:I115),5)</f>
        <v>227708.73</v>
      </c>
    </row>
    <row r="117" spans="1:9" ht="15.75" customHeight="1" x14ac:dyDescent="0.25">
      <c r="A117" s="1"/>
      <c r="B117" s="1"/>
      <c r="C117" s="1"/>
      <c r="D117" s="1"/>
      <c r="E117" s="1"/>
      <c r="F117" s="1" t="s">
        <v>137</v>
      </c>
      <c r="G117" s="1"/>
      <c r="H117" s="1"/>
      <c r="I117" s="2"/>
    </row>
    <row r="118" spans="1:9" ht="15.75" customHeight="1" x14ac:dyDescent="0.25">
      <c r="A118" s="1"/>
      <c r="B118" s="1"/>
      <c r="C118" s="1"/>
      <c r="D118" s="1"/>
      <c r="E118" s="1"/>
      <c r="F118" s="1"/>
      <c r="G118" s="1" t="s">
        <v>138</v>
      </c>
      <c r="H118" s="1"/>
      <c r="I118" s="2">
        <v>1648.3</v>
      </c>
    </row>
    <row r="119" spans="1:9" ht="15.75" customHeight="1" thickBot="1" x14ac:dyDescent="0.3">
      <c r="A119" s="1"/>
      <c r="B119" s="1"/>
      <c r="C119" s="1"/>
      <c r="D119" s="1"/>
      <c r="E119" s="1"/>
      <c r="F119" s="1"/>
      <c r="G119" s="1" t="s">
        <v>139</v>
      </c>
      <c r="H119" s="1"/>
      <c r="I119" s="3">
        <v>561.72</v>
      </c>
    </row>
    <row r="120" spans="1:9" ht="15.75" customHeight="1" x14ac:dyDescent="0.25">
      <c r="A120" s="1"/>
      <c r="B120" s="1"/>
      <c r="C120" s="1"/>
      <c r="D120" s="1"/>
      <c r="E120" s="1"/>
      <c r="F120" s="1" t="s">
        <v>140</v>
      </c>
      <c r="G120" s="1"/>
      <c r="H120" s="1"/>
      <c r="I120" s="2">
        <f>ROUND(SUM(I117:I119),5)</f>
        <v>2210.02</v>
      </c>
    </row>
    <row r="121" spans="1:9" ht="15.75" customHeight="1" x14ac:dyDescent="0.25">
      <c r="A121" s="1"/>
      <c r="B121" s="1"/>
      <c r="C121" s="1"/>
      <c r="D121" s="1"/>
      <c r="E121" s="1"/>
      <c r="F121" s="1" t="s">
        <v>141</v>
      </c>
      <c r="G121" s="1"/>
      <c r="H121" s="1"/>
      <c r="I121" s="2"/>
    </row>
    <row r="122" spans="1:9" ht="15.75" customHeight="1" x14ac:dyDescent="0.25">
      <c r="A122" s="1"/>
      <c r="B122" s="1"/>
      <c r="C122" s="1"/>
      <c r="D122" s="1"/>
      <c r="E122" s="1"/>
      <c r="F122" s="1"/>
      <c r="G122" s="1" t="s">
        <v>142</v>
      </c>
      <c r="H122" s="1"/>
      <c r="I122" s="2">
        <v>8.4</v>
      </c>
    </row>
    <row r="123" spans="1:9" ht="15.75" customHeight="1" x14ac:dyDescent="0.25">
      <c r="A123" s="1"/>
      <c r="B123" s="1"/>
      <c r="C123" s="1"/>
      <c r="D123" s="1"/>
      <c r="E123" s="1"/>
      <c r="F123" s="1"/>
      <c r="G123" s="1" t="s">
        <v>143</v>
      </c>
      <c r="H123" s="1"/>
      <c r="I123" s="2">
        <v>321668.38</v>
      </c>
    </row>
    <row r="124" spans="1:9" ht="15.75" customHeight="1" thickBot="1" x14ac:dyDescent="0.3">
      <c r="A124" s="1"/>
      <c r="B124" s="1"/>
      <c r="C124" s="1"/>
      <c r="D124" s="1"/>
      <c r="E124" s="1"/>
      <c r="F124" s="1"/>
      <c r="G124" s="1" t="s">
        <v>144</v>
      </c>
      <c r="H124" s="1"/>
      <c r="I124" s="3">
        <v>12878.09</v>
      </c>
    </row>
    <row r="125" spans="1:9" ht="15.75" customHeight="1" x14ac:dyDescent="0.25">
      <c r="A125" s="1"/>
      <c r="B125" s="1"/>
      <c r="C125" s="1"/>
      <c r="D125" s="1"/>
      <c r="E125" s="1"/>
      <c r="F125" s="1" t="s">
        <v>145</v>
      </c>
      <c r="G125" s="1"/>
      <c r="H125" s="1"/>
      <c r="I125" s="2">
        <f>ROUND(SUM(I121:I124),5)</f>
        <v>334554.87</v>
      </c>
    </row>
    <row r="126" spans="1:9" ht="15.75" customHeight="1" x14ac:dyDescent="0.25">
      <c r="A126" s="1"/>
      <c r="B126" s="1"/>
      <c r="C126" s="1"/>
      <c r="D126" s="1"/>
      <c r="E126" s="1"/>
      <c r="F126" s="1" t="s">
        <v>146</v>
      </c>
      <c r="G126" s="1"/>
      <c r="H126" s="1"/>
      <c r="I126" s="2"/>
    </row>
    <row r="127" spans="1:9" ht="15.75" customHeight="1" thickBot="1" x14ac:dyDescent="0.3">
      <c r="A127" s="1"/>
      <c r="B127" s="1"/>
      <c r="C127" s="1"/>
      <c r="D127" s="1"/>
      <c r="E127" s="1"/>
      <c r="F127" s="1"/>
      <c r="G127" s="1" t="s">
        <v>147</v>
      </c>
      <c r="H127" s="1"/>
      <c r="I127" s="3">
        <v>8576.02</v>
      </c>
    </row>
    <row r="128" spans="1:9" ht="15.75" customHeight="1" x14ac:dyDescent="0.25">
      <c r="A128" s="1"/>
      <c r="B128" s="1"/>
      <c r="C128" s="1"/>
      <c r="D128" s="1"/>
      <c r="E128" s="1"/>
      <c r="F128" s="1" t="s">
        <v>148</v>
      </c>
      <c r="G128" s="1"/>
      <c r="H128" s="1"/>
      <c r="I128" s="2">
        <f>ROUND(SUM(I126:I127),5)</f>
        <v>8576.02</v>
      </c>
    </row>
    <row r="129" spans="1:9" ht="15.75" customHeight="1" x14ac:dyDescent="0.25">
      <c r="A129" s="1"/>
      <c r="B129" s="1"/>
      <c r="C129" s="1"/>
      <c r="D129" s="1"/>
      <c r="E129" s="1"/>
      <c r="F129" s="1" t="s">
        <v>149</v>
      </c>
      <c r="G129" s="1"/>
      <c r="H129" s="1"/>
      <c r="I129" s="2">
        <v>98.81</v>
      </c>
    </row>
    <row r="130" spans="1:9" ht="15.75" customHeight="1" x14ac:dyDescent="0.25">
      <c r="A130" s="1"/>
      <c r="B130" s="1"/>
      <c r="C130" s="1"/>
      <c r="D130" s="1"/>
      <c r="E130" s="1"/>
      <c r="F130" s="1" t="s">
        <v>105</v>
      </c>
      <c r="G130" s="1"/>
      <c r="H130" s="1"/>
      <c r="I130" s="2"/>
    </row>
    <row r="131" spans="1:9" ht="15.75" customHeight="1" x14ac:dyDescent="0.25">
      <c r="A131" s="1"/>
      <c r="B131" s="1"/>
      <c r="C131" s="1"/>
      <c r="D131" s="1"/>
      <c r="E131" s="1"/>
      <c r="F131" s="1"/>
      <c r="G131" s="1" t="s">
        <v>150</v>
      </c>
      <c r="H131" s="1"/>
      <c r="I131" s="2">
        <v>803.28</v>
      </c>
    </row>
    <row r="132" spans="1:9" ht="15.75" customHeight="1" x14ac:dyDescent="0.25">
      <c r="A132" s="1"/>
      <c r="B132" s="1"/>
      <c r="C132" s="1"/>
      <c r="D132" s="1"/>
      <c r="E132" s="1"/>
      <c r="F132" s="1"/>
      <c r="G132" s="1" t="s">
        <v>151</v>
      </c>
      <c r="H132" s="1"/>
      <c r="I132" s="2">
        <v>1892.28</v>
      </c>
    </row>
    <row r="133" spans="1:9" ht="15.75" customHeight="1" x14ac:dyDescent="0.25">
      <c r="A133" s="1"/>
      <c r="B133" s="1"/>
      <c r="C133" s="1"/>
      <c r="D133" s="1"/>
      <c r="E133" s="1"/>
      <c r="F133" s="1"/>
      <c r="G133" s="1" t="s">
        <v>152</v>
      </c>
      <c r="H133" s="1"/>
      <c r="I133" s="2">
        <v>8111.85</v>
      </c>
    </row>
    <row r="134" spans="1:9" ht="15.75" customHeight="1" x14ac:dyDescent="0.25">
      <c r="A134" s="1"/>
      <c r="B134" s="1"/>
      <c r="C134" s="1"/>
      <c r="D134" s="1"/>
      <c r="E134" s="1"/>
      <c r="F134" s="1"/>
      <c r="G134" s="1" t="s">
        <v>153</v>
      </c>
      <c r="H134" s="1"/>
      <c r="I134" s="2">
        <v>701.02</v>
      </c>
    </row>
    <row r="135" spans="1:9" ht="15.75" customHeight="1" x14ac:dyDescent="0.25">
      <c r="A135" s="1"/>
      <c r="B135" s="1"/>
      <c r="C135" s="1"/>
      <c r="D135" s="1"/>
      <c r="E135" s="1"/>
      <c r="F135" s="1"/>
      <c r="G135" s="1" t="s">
        <v>154</v>
      </c>
      <c r="H135" s="1"/>
      <c r="I135" s="2">
        <v>324.7</v>
      </c>
    </row>
    <row r="136" spans="1:9" ht="15.75" customHeight="1" thickBot="1" x14ac:dyDescent="0.3">
      <c r="A136" s="1"/>
      <c r="B136" s="1"/>
      <c r="C136" s="1"/>
      <c r="D136" s="1"/>
      <c r="E136" s="1"/>
      <c r="F136" s="1"/>
      <c r="G136" s="1" t="s">
        <v>109</v>
      </c>
      <c r="H136" s="1"/>
      <c r="I136" s="3">
        <v>21.45</v>
      </c>
    </row>
    <row r="137" spans="1:9" ht="15.75" customHeight="1" x14ac:dyDescent="0.25">
      <c r="A137" s="1"/>
      <c r="B137" s="1"/>
      <c r="C137" s="1"/>
      <c r="D137" s="1"/>
      <c r="E137" s="1"/>
      <c r="F137" s="1" t="s">
        <v>110</v>
      </c>
      <c r="G137" s="1"/>
      <c r="H137" s="1"/>
      <c r="I137" s="2">
        <f>ROUND(SUM(I130:I136),5)</f>
        <v>11854.58</v>
      </c>
    </row>
    <row r="138" spans="1:9" ht="15.75" customHeight="1" x14ac:dyDescent="0.25">
      <c r="A138" s="1"/>
      <c r="B138" s="1"/>
      <c r="C138" s="1"/>
      <c r="D138" s="1"/>
      <c r="E138" s="1"/>
      <c r="F138" s="1" t="s">
        <v>111</v>
      </c>
      <c r="G138" s="1"/>
      <c r="H138" s="1"/>
      <c r="I138" s="2">
        <v>3110.4</v>
      </c>
    </row>
    <row r="139" spans="1:9" ht="15.75" customHeight="1" x14ac:dyDescent="0.25">
      <c r="A139" s="1"/>
      <c r="B139" s="1"/>
      <c r="C139" s="1"/>
      <c r="D139" s="1"/>
      <c r="E139" s="1"/>
      <c r="F139" s="1" t="s">
        <v>155</v>
      </c>
      <c r="G139" s="1"/>
      <c r="H139" s="1"/>
      <c r="I139" s="2">
        <v>319</v>
      </c>
    </row>
    <row r="140" spans="1:9" ht="15.75" customHeight="1" x14ac:dyDescent="0.25">
      <c r="A140" s="1"/>
      <c r="B140" s="1"/>
      <c r="C140" s="1"/>
      <c r="D140" s="1"/>
      <c r="E140" s="1"/>
      <c r="F140" s="1" t="s">
        <v>156</v>
      </c>
      <c r="G140" s="1"/>
      <c r="H140" s="1"/>
      <c r="I140" s="2"/>
    </row>
    <row r="141" spans="1:9" ht="15.75" customHeight="1" thickBot="1" x14ac:dyDescent="0.3">
      <c r="A141" s="1"/>
      <c r="B141" s="1"/>
      <c r="C141" s="1"/>
      <c r="D141" s="1"/>
      <c r="E141" s="1"/>
      <c r="F141" s="1"/>
      <c r="G141" s="1" t="s">
        <v>116</v>
      </c>
      <c r="H141" s="1"/>
      <c r="I141" s="3">
        <v>4179.78</v>
      </c>
    </row>
    <row r="142" spans="1:9" ht="15.75" customHeight="1" x14ac:dyDescent="0.25">
      <c r="A142" s="1"/>
      <c r="B142" s="1"/>
      <c r="C142" s="1"/>
      <c r="D142" s="1"/>
      <c r="E142" s="1"/>
      <c r="F142" s="1" t="s">
        <v>157</v>
      </c>
      <c r="G142" s="1"/>
      <c r="H142" s="1"/>
      <c r="I142" s="2">
        <f>ROUND(SUM(I140:I141),5)</f>
        <v>4179.78</v>
      </c>
    </row>
    <row r="143" spans="1:9" ht="15.75" customHeight="1" x14ac:dyDescent="0.25">
      <c r="A143" s="1"/>
      <c r="B143" s="1"/>
      <c r="C143" s="1"/>
      <c r="D143" s="1"/>
      <c r="E143" s="1"/>
      <c r="F143" s="1" t="s">
        <v>158</v>
      </c>
      <c r="G143" s="1"/>
      <c r="H143" s="1"/>
      <c r="I143" s="2"/>
    </row>
    <row r="144" spans="1:9" ht="15.75" customHeight="1" x14ac:dyDescent="0.25">
      <c r="A144" s="1"/>
      <c r="B144" s="1"/>
      <c r="C144" s="1"/>
      <c r="D144" s="1"/>
      <c r="E144" s="1"/>
      <c r="F144" s="1"/>
      <c r="G144" s="1" t="s">
        <v>159</v>
      </c>
      <c r="H144" s="1"/>
      <c r="I144" s="2"/>
    </row>
    <row r="145" spans="1:9" ht="15.75" customHeight="1" thickBot="1" x14ac:dyDescent="0.3">
      <c r="A145" s="1"/>
      <c r="B145" s="1"/>
      <c r="C145" s="1"/>
      <c r="D145" s="1"/>
      <c r="E145" s="1"/>
      <c r="F145" s="1"/>
      <c r="G145" s="1"/>
      <c r="H145" s="1" t="s">
        <v>160</v>
      </c>
      <c r="I145" s="3">
        <v>3575.62</v>
      </c>
    </row>
    <row r="146" spans="1:9" ht="15.75" customHeight="1" x14ac:dyDescent="0.25">
      <c r="A146" s="1"/>
      <c r="B146" s="1"/>
      <c r="C146" s="1"/>
      <c r="D146" s="1"/>
      <c r="E146" s="1"/>
      <c r="F146" s="1"/>
      <c r="G146" s="1" t="s">
        <v>161</v>
      </c>
      <c r="H146" s="1"/>
      <c r="I146" s="2">
        <f>ROUND(SUM(I144:I145),5)</f>
        <v>3575.62</v>
      </c>
    </row>
    <row r="147" spans="1:9" ht="15.75" customHeight="1" x14ac:dyDescent="0.25">
      <c r="A147" s="1"/>
      <c r="B147" s="1"/>
      <c r="C147" s="1"/>
      <c r="D147" s="1"/>
      <c r="E147" s="1"/>
      <c r="F147" s="1"/>
      <c r="G147" s="1" t="s">
        <v>162</v>
      </c>
      <c r="H147" s="1"/>
      <c r="I147" s="2">
        <v>1490.01</v>
      </c>
    </row>
    <row r="148" spans="1:9" ht="15.75" customHeight="1" x14ac:dyDescent="0.25">
      <c r="A148" s="1"/>
      <c r="B148" s="1"/>
      <c r="C148" s="1"/>
      <c r="D148" s="1"/>
      <c r="E148" s="1"/>
      <c r="F148" s="1"/>
      <c r="G148" s="1" t="s">
        <v>163</v>
      </c>
      <c r="H148" s="1"/>
      <c r="I148" s="2">
        <v>263.51</v>
      </c>
    </row>
    <row r="149" spans="1:9" ht="15.75" customHeight="1" x14ac:dyDescent="0.25">
      <c r="A149" s="1"/>
      <c r="B149" s="1"/>
      <c r="C149" s="1"/>
      <c r="D149" s="1"/>
      <c r="E149" s="1"/>
      <c r="F149" s="1"/>
      <c r="G149" s="1" t="s">
        <v>164</v>
      </c>
      <c r="H149" s="1"/>
      <c r="I149" s="2">
        <v>8.15</v>
      </c>
    </row>
    <row r="150" spans="1:9" ht="15.75" customHeight="1" x14ac:dyDescent="0.25">
      <c r="A150" s="1"/>
      <c r="B150" s="1"/>
      <c r="C150" s="1"/>
      <c r="D150" s="1"/>
      <c r="E150" s="1"/>
      <c r="F150" s="1"/>
      <c r="G150" s="1" t="s">
        <v>165</v>
      </c>
      <c r="H150" s="1"/>
      <c r="I150" s="2">
        <v>2233.1999999999998</v>
      </c>
    </row>
    <row r="151" spans="1:9" ht="15.75" customHeight="1" x14ac:dyDescent="0.25">
      <c r="A151" s="1"/>
      <c r="B151" s="1"/>
      <c r="C151" s="1"/>
      <c r="D151" s="1"/>
      <c r="E151" s="1"/>
      <c r="F151" s="1"/>
      <c r="G151" s="1" t="s">
        <v>166</v>
      </c>
      <c r="H151" s="1"/>
      <c r="I151" s="2"/>
    </row>
    <row r="152" spans="1:9" ht="15.75" customHeight="1" thickBot="1" x14ac:dyDescent="0.3">
      <c r="A152" s="1"/>
      <c r="B152" s="1"/>
      <c r="C152" s="1"/>
      <c r="D152" s="1"/>
      <c r="E152" s="1"/>
      <c r="F152" s="1"/>
      <c r="G152" s="1"/>
      <c r="H152" s="1" t="s">
        <v>167</v>
      </c>
      <c r="I152" s="4">
        <v>263.10000000000002</v>
      </c>
    </row>
    <row r="153" spans="1:9" ht="15.75" customHeight="1" thickBot="1" x14ac:dyDescent="0.3">
      <c r="A153" s="1"/>
      <c r="B153" s="1"/>
      <c r="C153" s="1"/>
      <c r="D153" s="1"/>
      <c r="E153" s="1"/>
      <c r="F153" s="1"/>
      <c r="G153" s="1" t="s">
        <v>168</v>
      </c>
      <c r="H153" s="1"/>
      <c r="I153" s="5">
        <f>ROUND(SUM(I151:I152),5)</f>
        <v>263.10000000000002</v>
      </c>
    </row>
    <row r="154" spans="1:9" ht="15.75" customHeight="1" thickBot="1" x14ac:dyDescent="0.3">
      <c r="A154" s="1"/>
      <c r="B154" s="1"/>
      <c r="C154" s="1"/>
      <c r="D154" s="1"/>
      <c r="E154" s="1"/>
      <c r="F154" s="1" t="s">
        <v>169</v>
      </c>
      <c r="G154" s="1"/>
      <c r="H154" s="1"/>
      <c r="I154" s="8">
        <f>ROUND(I143+SUM(I146:I150)+I153,5)</f>
        <v>7833.59</v>
      </c>
    </row>
    <row r="155" spans="1:9" ht="15.75" customHeight="1" x14ac:dyDescent="0.25">
      <c r="A155" s="1"/>
      <c r="B155" s="1"/>
      <c r="C155" s="1"/>
      <c r="D155" s="1"/>
      <c r="E155" s="1" t="s">
        <v>170</v>
      </c>
      <c r="F155" s="1"/>
      <c r="G155" s="1"/>
      <c r="H155" s="1"/>
      <c r="I155" s="2">
        <f>ROUND(SUM(I104:I106)+I109+I116+I120+I125+SUM(I128:I129)+SUM(I137:I139)+I142+I154,5)</f>
        <v>955627.94</v>
      </c>
    </row>
    <row r="156" spans="1:9" ht="15.75" customHeight="1" x14ac:dyDescent="0.25">
      <c r="A156" s="1"/>
      <c r="B156" s="1"/>
      <c r="C156" s="1"/>
      <c r="D156" s="1"/>
      <c r="E156" s="1" t="s">
        <v>50</v>
      </c>
      <c r="F156" s="1"/>
      <c r="G156" s="1"/>
      <c r="H156" s="1"/>
      <c r="I156" s="2"/>
    </row>
    <row r="157" spans="1:9" ht="15.75" customHeight="1" x14ac:dyDescent="0.25">
      <c r="A157" s="1"/>
      <c r="B157" s="1"/>
      <c r="C157" s="1"/>
      <c r="D157" s="1"/>
      <c r="E157" s="1"/>
      <c r="F157" s="1" t="s">
        <v>171</v>
      </c>
      <c r="G157" s="1"/>
      <c r="H157" s="1"/>
      <c r="I157" s="2"/>
    </row>
    <row r="158" spans="1:9" ht="15.75" customHeight="1" x14ac:dyDescent="0.25">
      <c r="A158" s="1"/>
      <c r="B158" s="1"/>
      <c r="C158" s="1"/>
      <c r="D158" s="1"/>
      <c r="E158" s="1"/>
      <c r="F158" s="1"/>
      <c r="G158" s="1" t="s">
        <v>172</v>
      </c>
      <c r="H158" s="1"/>
      <c r="I158" s="2"/>
    </row>
    <row r="159" spans="1:9" ht="15.75" customHeight="1" x14ac:dyDescent="0.25">
      <c r="A159" s="1"/>
      <c r="B159" s="1"/>
      <c r="C159" s="1"/>
      <c r="D159" s="1"/>
      <c r="E159" s="1"/>
      <c r="F159" s="1"/>
      <c r="G159" s="1"/>
      <c r="H159" s="1" t="s">
        <v>173</v>
      </c>
      <c r="I159" s="2">
        <v>3600</v>
      </c>
    </row>
    <row r="160" spans="1:9" ht="15.75" customHeight="1" thickBot="1" x14ac:dyDescent="0.3">
      <c r="A160" s="1"/>
      <c r="B160" s="1"/>
      <c r="C160" s="1"/>
      <c r="D160" s="1"/>
      <c r="E160" s="1"/>
      <c r="F160" s="1"/>
      <c r="G160" s="1"/>
      <c r="H160" s="1" t="s">
        <v>174</v>
      </c>
      <c r="I160" s="3">
        <v>13914.86</v>
      </c>
    </row>
    <row r="161" spans="1:9" ht="15.75" customHeight="1" x14ac:dyDescent="0.25">
      <c r="A161" s="1"/>
      <c r="B161" s="1"/>
      <c r="C161" s="1"/>
      <c r="D161" s="1"/>
      <c r="E161" s="1"/>
      <c r="F161" s="1"/>
      <c r="G161" s="1" t="s">
        <v>175</v>
      </c>
      <c r="H161" s="1"/>
      <c r="I161" s="2">
        <f>ROUND(SUM(I158:I160),5)</f>
        <v>17514.86</v>
      </c>
    </row>
    <row r="162" spans="1:9" ht="15.75" customHeight="1" x14ac:dyDescent="0.25">
      <c r="A162" s="1"/>
      <c r="B162" s="1"/>
      <c r="C162" s="1"/>
      <c r="D162" s="1"/>
      <c r="E162" s="1"/>
      <c r="F162" s="1"/>
      <c r="G162" s="1" t="s">
        <v>176</v>
      </c>
      <c r="H162" s="1"/>
      <c r="I162" s="2">
        <v>1121.42</v>
      </c>
    </row>
    <row r="163" spans="1:9" ht="15.75" customHeight="1" x14ac:dyDescent="0.25">
      <c r="A163" s="1"/>
      <c r="B163" s="1"/>
      <c r="C163" s="1"/>
      <c r="D163" s="1"/>
      <c r="E163" s="1"/>
      <c r="F163" s="1"/>
      <c r="G163" s="1" t="s">
        <v>177</v>
      </c>
      <c r="H163" s="1"/>
      <c r="I163" s="2">
        <v>2456.25</v>
      </c>
    </row>
    <row r="164" spans="1:9" ht="15.75" customHeight="1" thickBot="1" x14ac:dyDescent="0.3">
      <c r="A164" s="1"/>
      <c r="B164" s="1"/>
      <c r="C164" s="1"/>
      <c r="D164" s="1"/>
      <c r="E164" s="1"/>
      <c r="F164" s="1"/>
      <c r="G164" s="1" t="s">
        <v>178</v>
      </c>
      <c r="H164" s="1"/>
      <c r="I164" s="3">
        <v>1875</v>
      </c>
    </row>
    <row r="165" spans="1:9" ht="15.75" customHeight="1" x14ac:dyDescent="0.25">
      <c r="A165" s="1"/>
      <c r="B165" s="1"/>
      <c r="C165" s="1"/>
      <c r="D165" s="1"/>
      <c r="E165" s="1"/>
      <c r="F165" s="1" t="s">
        <v>179</v>
      </c>
      <c r="G165" s="1"/>
      <c r="H165" s="1"/>
      <c r="I165" s="2">
        <f>ROUND(I157+SUM(I161:I164),5)</f>
        <v>22967.53</v>
      </c>
    </row>
    <row r="166" spans="1:9" ht="15.75" customHeight="1" x14ac:dyDescent="0.25">
      <c r="A166" s="1"/>
      <c r="B166" s="1"/>
      <c r="C166" s="1"/>
      <c r="D166" s="1"/>
      <c r="E166" s="1"/>
      <c r="F166" s="1" t="s">
        <v>180</v>
      </c>
      <c r="G166" s="1"/>
      <c r="H166" s="1"/>
      <c r="I166" s="2"/>
    </row>
    <row r="167" spans="1:9" ht="15.75" customHeight="1" x14ac:dyDescent="0.25">
      <c r="A167" s="1"/>
      <c r="B167" s="1"/>
      <c r="C167" s="1"/>
      <c r="D167" s="1"/>
      <c r="E167" s="1"/>
      <c r="F167" s="1"/>
      <c r="G167" s="1" t="s">
        <v>181</v>
      </c>
      <c r="H167" s="1"/>
      <c r="I167" s="2">
        <v>1700</v>
      </c>
    </row>
    <row r="168" spans="1:9" ht="15.75" customHeight="1" thickBot="1" x14ac:dyDescent="0.3">
      <c r="A168" s="1"/>
      <c r="B168" s="1"/>
      <c r="C168" s="1"/>
      <c r="D168" s="1"/>
      <c r="E168" s="1"/>
      <c r="F168" s="1"/>
      <c r="G168" s="1" t="s">
        <v>182</v>
      </c>
      <c r="H168" s="1"/>
      <c r="I168" s="4">
        <v>164.73</v>
      </c>
    </row>
    <row r="169" spans="1:9" ht="15.75" customHeight="1" thickBot="1" x14ac:dyDescent="0.3">
      <c r="A169" s="1"/>
      <c r="B169" s="1"/>
      <c r="C169" s="1"/>
      <c r="D169" s="1"/>
      <c r="E169" s="1"/>
      <c r="F169" s="1" t="s">
        <v>183</v>
      </c>
      <c r="G169" s="1"/>
      <c r="H169" s="1"/>
      <c r="I169" s="8">
        <f>ROUND(SUM(I166:I168),5)</f>
        <v>1864.73</v>
      </c>
    </row>
    <row r="170" spans="1:9" ht="15.75" customHeight="1" x14ac:dyDescent="0.25">
      <c r="A170" s="1"/>
      <c r="B170" s="1"/>
      <c r="C170" s="1"/>
      <c r="D170" s="1"/>
      <c r="E170" s="1" t="s">
        <v>184</v>
      </c>
      <c r="F170" s="1"/>
      <c r="G170" s="1"/>
      <c r="H170" s="1"/>
      <c r="I170" s="2">
        <f>ROUND(I156+I165+I169,5)</f>
        <v>24832.26</v>
      </c>
    </row>
    <row r="171" spans="1:9" ht="15.75" customHeight="1" x14ac:dyDescent="0.25">
      <c r="A171" s="1"/>
      <c r="B171" s="1"/>
      <c r="C171" s="1"/>
      <c r="D171" s="1"/>
      <c r="E171" s="1" t="s">
        <v>51</v>
      </c>
      <c r="F171" s="1"/>
      <c r="G171" s="1"/>
      <c r="H171" s="1"/>
      <c r="I171" s="2"/>
    </row>
    <row r="172" spans="1:9" ht="15.75" customHeight="1" x14ac:dyDescent="0.25">
      <c r="A172" s="1"/>
      <c r="B172" s="1"/>
      <c r="C172" s="1"/>
      <c r="D172" s="1"/>
      <c r="E172" s="1"/>
      <c r="F172" s="1" t="s">
        <v>185</v>
      </c>
      <c r="G172" s="1"/>
      <c r="H172" s="1"/>
      <c r="I172" s="2"/>
    </row>
    <row r="173" spans="1:9" ht="15.75" customHeight="1" x14ac:dyDescent="0.25">
      <c r="A173" s="1"/>
      <c r="B173" s="1"/>
      <c r="C173" s="1"/>
      <c r="D173" s="1"/>
      <c r="E173" s="1"/>
      <c r="F173" s="1"/>
      <c r="G173" s="1" t="s">
        <v>186</v>
      </c>
      <c r="H173" s="1"/>
      <c r="I173" s="2"/>
    </row>
    <row r="174" spans="1:9" ht="15.75" customHeight="1" x14ac:dyDescent="0.25">
      <c r="A174" s="1"/>
      <c r="B174" s="1"/>
      <c r="C174" s="1"/>
      <c r="D174" s="1"/>
      <c r="E174" s="1"/>
      <c r="F174" s="1"/>
      <c r="G174" s="1"/>
      <c r="H174" s="1" t="s">
        <v>187</v>
      </c>
      <c r="I174" s="2">
        <v>5688.6</v>
      </c>
    </row>
    <row r="175" spans="1:9" ht="15.75" customHeight="1" x14ac:dyDescent="0.25">
      <c r="A175" s="1"/>
      <c r="B175" s="1"/>
      <c r="C175" s="1"/>
      <c r="D175" s="1"/>
      <c r="E175" s="1"/>
      <c r="F175" s="1"/>
      <c r="G175" s="1"/>
      <c r="H175" s="1" t="s">
        <v>188</v>
      </c>
      <c r="I175" s="2">
        <v>6388.61</v>
      </c>
    </row>
    <row r="176" spans="1:9" ht="15.75" customHeight="1" thickBot="1" x14ac:dyDescent="0.3">
      <c r="A176" s="1"/>
      <c r="B176" s="1"/>
      <c r="C176" s="1"/>
      <c r="D176" s="1"/>
      <c r="E176" s="1"/>
      <c r="F176" s="1"/>
      <c r="G176" s="1"/>
      <c r="H176" s="1" t="s">
        <v>189</v>
      </c>
      <c r="I176" s="3">
        <v>8082.53</v>
      </c>
    </row>
    <row r="177" spans="1:9" ht="15.75" customHeight="1" x14ac:dyDescent="0.25">
      <c r="A177" s="1"/>
      <c r="B177" s="1"/>
      <c r="C177" s="1"/>
      <c r="D177" s="1"/>
      <c r="E177" s="1"/>
      <c r="F177" s="1"/>
      <c r="G177" s="1" t="s">
        <v>190</v>
      </c>
      <c r="H177" s="1"/>
      <c r="I177" s="2">
        <f>ROUND(SUM(I173:I176),5)</f>
        <v>20159.740000000002</v>
      </c>
    </row>
    <row r="178" spans="1:9" ht="15.75" customHeight="1" x14ac:dyDescent="0.25">
      <c r="A178" s="1"/>
      <c r="B178" s="1"/>
      <c r="C178" s="1"/>
      <c r="D178" s="1"/>
      <c r="E178" s="1"/>
      <c r="F178" s="1"/>
      <c r="G178" s="1" t="s">
        <v>191</v>
      </c>
      <c r="H178" s="1"/>
      <c r="I178" s="2">
        <v>27550</v>
      </c>
    </row>
    <row r="179" spans="1:9" ht="15.75" customHeight="1" x14ac:dyDescent="0.25">
      <c r="A179" s="1"/>
      <c r="B179" s="1"/>
      <c r="C179" s="1"/>
      <c r="D179" s="1"/>
      <c r="E179" s="1"/>
      <c r="F179" s="1"/>
      <c r="G179" s="1" t="s">
        <v>192</v>
      </c>
      <c r="H179" s="1"/>
      <c r="I179" s="2"/>
    </row>
    <row r="180" spans="1:9" ht="15.75" customHeight="1" thickBot="1" x14ac:dyDescent="0.3">
      <c r="A180" s="1"/>
      <c r="B180" s="1"/>
      <c r="C180" s="1"/>
      <c r="D180" s="1"/>
      <c r="E180" s="1"/>
      <c r="F180" s="1"/>
      <c r="G180" s="1"/>
      <c r="H180" s="1" t="s">
        <v>193</v>
      </c>
      <c r="I180" s="3">
        <v>493.07</v>
      </c>
    </row>
    <row r="181" spans="1:9" ht="15.75" customHeight="1" x14ac:dyDescent="0.25">
      <c r="A181" s="1"/>
      <c r="B181" s="1"/>
      <c r="C181" s="1"/>
      <c r="D181" s="1"/>
      <c r="E181" s="1"/>
      <c r="F181" s="1"/>
      <c r="G181" s="1" t="s">
        <v>194</v>
      </c>
      <c r="H181" s="1"/>
      <c r="I181" s="2">
        <f>ROUND(SUM(I179:I180),5)</f>
        <v>493.07</v>
      </c>
    </row>
    <row r="182" spans="1:9" ht="15.75" customHeight="1" thickBot="1" x14ac:dyDescent="0.3">
      <c r="A182" s="1"/>
      <c r="B182" s="1"/>
      <c r="C182" s="1"/>
      <c r="D182" s="1"/>
      <c r="E182" s="1"/>
      <c r="F182" s="1"/>
      <c r="G182" s="1" t="s">
        <v>195</v>
      </c>
      <c r="H182" s="1"/>
      <c r="I182" s="4">
        <v>517.86</v>
      </c>
    </row>
    <row r="183" spans="1:9" ht="15.75" customHeight="1" thickBot="1" x14ac:dyDescent="0.3">
      <c r="A183" s="1"/>
      <c r="B183" s="1"/>
      <c r="C183" s="1"/>
      <c r="D183" s="1"/>
      <c r="E183" s="1"/>
      <c r="F183" s="1" t="s">
        <v>196</v>
      </c>
      <c r="G183" s="1"/>
      <c r="H183" s="1"/>
      <c r="I183" s="8">
        <f>ROUND(I172+SUM(I177:I178)+SUM(I181:I182),5)</f>
        <v>48720.67</v>
      </c>
    </row>
    <row r="184" spans="1:9" ht="15.75" customHeight="1" x14ac:dyDescent="0.25">
      <c r="A184" s="1"/>
      <c r="B184" s="1"/>
      <c r="C184" s="1"/>
      <c r="D184" s="1"/>
      <c r="E184" s="1" t="s">
        <v>197</v>
      </c>
      <c r="F184" s="1"/>
      <c r="G184" s="1"/>
      <c r="H184" s="1"/>
      <c r="I184" s="2">
        <f>ROUND(I171+I183,5)</f>
        <v>48720.67</v>
      </c>
    </row>
    <row r="185" spans="1:9" ht="15.75" customHeight="1" x14ac:dyDescent="0.25">
      <c r="A185" s="1"/>
      <c r="B185" s="1"/>
      <c r="C185" s="1"/>
      <c r="D185" s="1"/>
      <c r="E185" s="1" t="s">
        <v>52</v>
      </c>
      <c r="F185" s="1"/>
      <c r="G185" s="1"/>
      <c r="H185" s="1"/>
      <c r="I185" s="2"/>
    </row>
    <row r="186" spans="1:9" ht="15.75" customHeight="1" x14ac:dyDescent="0.25">
      <c r="A186" s="1"/>
      <c r="B186" s="1"/>
      <c r="C186" s="1"/>
      <c r="D186" s="1"/>
      <c r="E186" s="1"/>
      <c r="F186" s="1" t="s">
        <v>198</v>
      </c>
      <c r="G186" s="1"/>
      <c r="H186" s="1"/>
      <c r="I186" s="2"/>
    </row>
    <row r="187" spans="1:9" ht="15.75" customHeight="1" x14ac:dyDescent="0.25">
      <c r="A187" s="1"/>
      <c r="B187" s="1"/>
      <c r="C187" s="1"/>
      <c r="D187" s="1"/>
      <c r="E187" s="1"/>
      <c r="F187" s="1"/>
      <c r="G187" s="1" t="s">
        <v>199</v>
      </c>
      <c r="H187" s="1"/>
      <c r="I187" s="2"/>
    </row>
    <row r="188" spans="1:9" ht="15.75" customHeight="1" thickBot="1" x14ac:dyDescent="0.3">
      <c r="A188" s="1"/>
      <c r="B188" s="1"/>
      <c r="C188" s="1"/>
      <c r="D188" s="1"/>
      <c r="E188" s="1"/>
      <c r="F188" s="1"/>
      <c r="G188" s="1"/>
      <c r="H188" s="1" t="s">
        <v>200</v>
      </c>
      <c r="I188" s="3">
        <v>270</v>
      </c>
    </row>
    <row r="189" spans="1:9" ht="15.75" customHeight="1" x14ac:dyDescent="0.25">
      <c r="A189" s="1"/>
      <c r="B189" s="1"/>
      <c r="C189" s="1"/>
      <c r="D189" s="1"/>
      <c r="E189" s="1"/>
      <c r="F189" s="1"/>
      <c r="G189" s="1" t="s">
        <v>201</v>
      </c>
      <c r="H189" s="1"/>
      <c r="I189" s="2">
        <f>ROUND(SUM(I187:I188),5)</f>
        <v>270</v>
      </c>
    </row>
    <row r="190" spans="1:9" ht="15.75" customHeight="1" thickBot="1" x14ac:dyDescent="0.3">
      <c r="A190" s="1"/>
      <c r="B190" s="1"/>
      <c r="C190" s="1"/>
      <c r="D190" s="1"/>
      <c r="E190" s="1"/>
      <c r="F190" s="1"/>
      <c r="G190" s="1" t="s">
        <v>202</v>
      </c>
      <c r="H190" s="1"/>
      <c r="I190" s="3">
        <v>820</v>
      </c>
    </row>
    <row r="191" spans="1:9" ht="15.75" customHeight="1" x14ac:dyDescent="0.25">
      <c r="A191" s="1"/>
      <c r="B191" s="1"/>
      <c r="C191" s="1"/>
      <c r="D191" s="1"/>
      <c r="E191" s="1"/>
      <c r="F191" s="1" t="s">
        <v>203</v>
      </c>
      <c r="G191" s="1"/>
      <c r="H191" s="1"/>
      <c r="I191" s="2">
        <f>ROUND(I186+SUM(I189:I190),5)</f>
        <v>1090</v>
      </c>
    </row>
    <row r="192" spans="1:9" ht="15.75" customHeight="1" x14ac:dyDescent="0.25">
      <c r="A192" s="1"/>
      <c r="B192" s="1"/>
      <c r="C192" s="1"/>
      <c r="D192" s="1"/>
      <c r="E192" s="1"/>
      <c r="F192" s="1" t="s">
        <v>204</v>
      </c>
      <c r="G192" s="1"/>
      <c r="H192" s="1"/>
      <c r="I192" s="2">
        <v>7500</v>
      </c>
    </row>
    <row r="193" spans="1:9" ht="15.75" customHeight="1" x14ac:dyDescent="0.25">
      <c r="A193" s="1"/>
      <c r="B193" s="1"/>
      <c r="C193" s="1"/>
      <c r="D193" s="1"/>
      <c r="E193" s="1"/>
      <c r="F193" s="1" t="s">
        <v>205</v>
      </c>
      <c r="G193" s="1"/>
      <c r="H193" s="1"/>
      <c r="I193" s="2"/>
    </row>
    <row r="194" spans="1:9" ht="15.75" customHeight="1" thickBot="1" x14ac:dyDescent="0.3">
      <c r="A194" s="1"/>
      <c r="B194" s="1"/>
      <c r="C194" s="1"/>
      <c r="D194" s="1"/>
      <c r="E194" s="1"/>
      <c r="F194" s="1"/>
      <c r="G194" s="1" t="s">
        <v>206</v>
      </c>
      <c r="H194" s="1"/>
      <c r="I194" s="4">
        <v>1400</v>
      </c>
    </row>
    <row r="195" spans="1:9" ht="15.75" customHeight="1" thickBot="1" x14ac:dyDescent="0.3">
      <c r="A195" s="1"/>
      <c r="B195" s="1"/>
      <c r="C195" s="1"/>
      <c r="D195" s="1"/>
      <c r="E195" s="1"/>
      <c r="F195" s="1" t="s">
        <v>207</v>
      </c>
      <c r="G195" s="1"/>
      <c r="H195" s="1"/>
      <c r="I195" s="8">
        <f>ROUND(SUM(I193:I194),5)</f>
        <v>1400</v>
      </c>
    </row>
    <row r="196" spans="1:9" ht="15.75" customHeight="1" x14ac:dyDescent="0.25">
      <c r="A196" s="1"/>
      <c r="B196" s="1"/>
      <c r="C196" s="1"/>
      <c r="D196" s="1"/>
      <c r="E196" s="1" t="s">
        <v>208</v>
      </c>
      <c r="F196" s="1"/>
      <c r="G196" s="1"/>
      <c r="H196" s="1"/>
      <c r="I196" s="2">
        <f>ROUND(I185+SUM(I191:I192)+I195,5)</f>
        <v>9990</v>
      </c>
    </row>
    <row r="197" spans="1:9" ht="15.75" customHeight="1" x14ac:dyDescent="0.25">
      <c r="A197" s="1"/>
      <c r="B197" s="1"/>
      <c r="C197" s="1"/>
      <c r="D197" s="1"/>
      <c r="E197" s="1" t="s">
        <v>53</v>
      </c>
      <c r="F197" s="1"/>
      <c r="G197" s="1"/>
      <c r="H197" s="1"/>
      <c r="I197" s="2"/>
    </row>
    <row r="198" spans="1:9" ht="15.75" customHeight="1" x14ac:dyDescent="0.25">
      <c r="A198" s="1"/>
      <c r="B198" s="1"/>
      <c r="C198" s="1"/>
      <c r="D198" s="1"/>
      <c r="E198" s="1"/>
      <c r="F198" s="1" t="s">
        <v>209</v>
      </c>
      <c r="G198" s="1"/>
      <c r="H198" s="1"/>
      <c r="I198" s="2">
        <v>5510.5</v>
      </c>
    </row>
    <row r="199" spans="1:9" ht="15.75" customHeight="1" x14ac:dyDescent="0.25">
      <c r="A199" s="1"/>
      <c r="B199" s="1"/>
      <c r="C199" s="1"/>
      <c r="D199" s="1"/>
      <c r="E199" s="1"/>
      <c r="F199" s="1" t="s">
        <v>210</v>
      </c>
      <c r="G199" s="1"/>
      <c r="H199" s="1"/>
      <c r="I199" s="2">
        <v>227140.08</v>
      </c>
    </row>
    <row r="200" spans="1:9" ht="15.75" customHeight="1" x14ac:dyDescent="0.25">
      <c r="A200" s="1"/>
      <c r="B200" s="1"/>
      <c r="C200" s="1"/>
      <c r="D200" s="1"/>
      <c r="E200" s="1"/>
      <c r="F200" s="1" t="s">
        <v>211</v>
      </c>
      <c r="G200" s="1"/>
      <c r="H200" s="1"/>
      <c r="I200" s="2">
        <v>1033.6300000000001</v>
      </c>
    </row>
    <row r="201" spans="1:9" ht="15.75" customHeight="1" x14ac:dyDescent="0.25">
      <c r="A201" s="1"/>
      <c r="B201" s="1"/>
      <c r="C201" s="1"/>
      <c r="D201" s="1"/>
      <c r="E201" s="1"/>
      <c r="F201" s="1" t="s">
        <v>212</v>
      </c>
      <c r="G201" s="1"/>
      <c r="H201" s="1"/>
      <c r="I201" s="2">
        <v>62740.08</v>
      </c>
    </row>
    <row r="202" spans="1:9" ht="15.75" customHeight="1" x14ac:dyDescent="0.25">
      <c r="A202" s="1"/>
      <c r="B202" s="1"/>
      <c r="C202" s="1"/>
      <c r="D202" s="1"/>
      <c r="E202" s="1"/>
      <c r="F202" s="1" t="s">
        <v>213</v>
      </c>
      <c r="G202" s="1"/>
      <c r="H202" s="1"/>
      <c r="I202" s="2">
        <v>26186</v>
      </c>
    </row>
    <row r="203" spans="1:9" ht="15.75" customHeight="1" x14ac:dyDescent="0.25">
      <c r="A203" s="1"/>
      <c r="B203" s="1"/>
      <c r="C203" s="1"/>
      <c r="D203" s="1"/>
      <c r="E203" s="1"/>
      <c r="F203" s="1" t="s">
        <v>214</v>
      </c>
      <c r="G203" s="1"/>
      <c r="H203" s="1"/>
      <c r="I203" s="2"/>
    </row>
    <row r="204" spans="1:9" ht="15.75" customHeight="1" x14ac:dyDescent="0.25">
      <c r="A204" s="1"/>
      <c r="B204" s="1"/>
      <c r="C204" s="1"/>
      <c r="D204" s="1"/>
      <c r="E204" s="1"/>
      <c r="F204" s="1"/>
      <c r="G204" s="1" t="s">
        <v>215</v>
      </c>
      <c r="H204" s="1"/>
      <c r="I204" s="2">
        <v>22273.11</v>
      </c>
    </row>
    <row r="205" spans="1:9" ht="15.75" customHeight="1" thickBot="1" x14ac:dyDescent="0.3">
      <c r="A205" s="1"/>
      <c r="B205" s="1"/>
      <c r="C205" s="1"/>
      <c r="D205" s="1"/>
      <c r="E205" s="1"/>
      <c r="F205" s="1"/>
      <c r="G205" s="1" t="s">
        <v>216</v>
      </c>
      <c r="H205" s="1"/>
      <c r="I205" s="3">
        <v>1927.68</v>
      </c>
    </row>
    <row r="206" spans="1:9" ht="15.75" customHeight="1" x14ac:dyDescent="0.25">
      <c r="A206" s="1"/>
      <c r="B206" s="1"/>
      <c r="C206" s="1"/>
      <c r="D206" s="1"/>
      <c r="E206" s="1"/>
      <c r="F206" s="1" t="s">
        <v>217</v>
      </c>
      <c r="G206" s="1"/>
      <c r="H206" s="1"/>
      <c r="I206" s="2">
        <f>ROUND(SUM(I203:I205),5)</f>
        <v>24200.79</v>
      </c>
    </row>
    <row r="207" spans="1:9" ht="15.75" customHeight="1" x14ac:dyDescent="0.25">
      <c r="A207" s="1"/>
      <c r="B207" s="1"/>
      <c r="C207" s="1"/>
      <c r="D207" s="1"/>
      <c r="E207" s="1"/>
      <c r="F207" s="1" t="s">
        <v>218</v>
      </c>
      <c r="G207" s="1"/>
      <c r="H207" s="1"/>
      <c r="I207" s="2"/>
    </row>
    <row r="208" spans="1:9" ht="15.75" customHeight="1" thickBot="1" x14ac:dyDescent="0.3">
      <c r="A208" s="1"/>
      <c r="B208" s="1"/>
      <c r="C208" s="1"/>
      <c r="D208" s="1"/>
      <c r="E208" s="1"/>
      <c r="F208" s="1"/>
      <c r="G208" s="1" t="s">
        <v>215</v>
      </c>
      <c r="H208" s="1"/>
      <c r="I208" s="3">
        <v>6199.74</v>
      </c>
    </row>
    <row r="209" spans="1:9" ht="15.75" customHeight="1" x14ac:dyDescent="0.25">
      <c r="A209" s="1"/>
      <c r="B209" s="1"/>
      <c r="C209" s="1"/>
      <c r="D209" s="1"/>
      <c r="E209" s="1"/>
      <c r="F209" s="1" t="s">
        <v>219</v>
      </c>
      <c r="G209" s="1"/>
      <c r="H209" s="1"/>
      <c r="I209" s="2">
        <f>ROUND(SUM(I207:I208),5)</f>
        <v>6199.74</v>
      </c>
    </row>
    <row r="210" spans="1:9" ht="15.75" customHeight="1" x14ac:dyDescent="0.25">
      <c r="A210" s="1"/>
      <c r="B210" s="1"/>
      <c r="C210" s="1"/>
      <c r="D210" s="1"/>
      <c r="E210" s="1"/>
      <c r="F210" s="1" t="s">
        <v>220</v>
      </c>
      <c r="G210" s="1"/>
      <c r="H210" s="1"/>
      <c r="I210" s="2">
        <v>2976.25</v>
      </c>
    </row>
    <row r="211" spans="1:9" ht="15.75" customHeight="1" x14ac:dyDescent="0.25">
      <c r="A211" s="1"/>
      <c r="B211" s="1"/>
      <c r="C211" s="1"/>
      <c r="D211" s="1"/>
      <c r="E211" s="1"/>
      <c r="F211" s="1" t="s">
        <v>221</v>
      </c>
      <c r="G211" s="1"/>
      <c r="H211" s="1"/>
      <c r="I211" s="2"/>
    </row>
    <row r="212" spans="1:9" ht="15.75" customHeight="1" x14ac:dyDescent="0.25">
      <c r="A212" s="1"/>
      <c r="B212" s="1"/>
      <c r="C212" s="1"/>
      <c r="D212" s="1"/>
      <c r="E212" s="1"/>
      <c r="F212" s="1"/>
      <c r="G212" s="1" t="s">
        <v>222</v>
      </c>
      <c r="H212" s="1"/>
      <c r="I212" s="2">
        <v>72360.52</v>
      </c>
    </row>
    <row r="213" spans="1:9" ht="15.75" customHeight="1" thickBot="1" x14ac:dyDescent="0.3">
      <c r="A213" s="1"/>
      <c r="B213" s="1"/>
      <c r="C213" s="1"/>
      <c r="D213" s="1"/>
      <c r="E213" s="1"/>
      <c r="F213" s="1"/>
      <c r="G213" s="1" t="s">
        <v>223</v>
      </c>
      <c r="H213" s="1"/>
      <c r="I213" s="3">
        <v>6263.73</v>
      </c>
    </row>
    <row r="214" spans="1:9" ht="15.75" customHeight="1" x14ac:dyDescent="0.25">
      <c r="A214" s="1"/>
      <c r="B214" s="1"/>
      <c r="C214" s="1"/>
      <c r="D214" s="1"/>
      <c r="E214" s="1"/>
      <c r="F214" s="1" t="s">
        <v>224</v>
      </c>
      <c r="G214" s="1"/>
      <c r="H214" s="1"/>
      <c r="I214" s="2">
        <f>ROUND(SUM(I211:I213),5)</f>
        <v>78624.25</v>
      </c>
    </row>
    <row r="215" spans="1:9" ht="15.75" customHeight="1" x14ac:dyDescent="0.25">
      <c r="A215" s="1"/>
      <c r="B215" s="1"/>
      <c r="C215" s="1"/>
      <c r="D215" s="1"/>
      <c r="E215" s="1"/>
      <c r="F215" s="1" t="s">
        <v>225</v>
      </c>
      <c r="G215" s="1"/>
      <c r="H215" s="1"/>
      <c r="I215" s="2"/>
    </row>
    <row r="216" spans="1:9" ht="15.75" customHeight="1" x14ac:dyDescent="0.25">
      <c r="A216" s="1"/>
      <c r="B216" s="1"/>
      <c r="C216" s="1"/>
      <c r="D216" s="1"/>
      <c r="E216" s="1"/>
      <c r="F216" s="1"/>
      <c r="G216" s="1" t="s">
        <v>226</v>
      </c>
      <c r="H216" s="1"/>
      <c r="I216" s="2">
        <v>7939.37</v>
      </c>
    </row>
    <row r="217" spans="1:9" ht="15.75" customHeight="1" x14ac:dyDescent="0.25">
      <c r="A217" s="1"/>
      <c r="B217" s="1"/>
      <c r="C217" s="1"/>
      <c r="D217" s="1"/>
      <c r="E217" s="1"/>
      <c r="F217" s="1"/>
      <c r="G217" s="1" t="s">
        <v>227</v>
      </c>
      <c r="H217" s="1"/>
      <c r="I217" s="2">
        <v>1562.33</v>
      </c>
    </row>
    <row r="218" spans="1:9" ht="15.75" customHeight="1" x14ac:dyDescent="0.25">
      <c r="A218" s="1"/>
      <c r="B218" s="1"/>
      <c r="C218" s="1"/>
      <c r="D218" s="1"/>
      <c r="E218" s="1"/>
      <c r="F218" s="1"/>
      <c r="G218" s="1" t="s">
        <v>228</v>
      </c>
      <c r="H218" s="1"/>
      <c r="I218" s="2">
        <v>165</v>
      </c>
    </row>
    <row r="219" spans="1:9" ht="15.75" customHeight="1" x14ac:dyDescent="0.25">
      <c r="A219" s="1"/>
      <c r="B219" s="1"/>
      <c r="C219" s="1"/>
      <c r="D219" s="1"/>
      <c r="E219" s="1"/>
      <c r="F219" s="1"/>
      <c r="G219" s="1" t="s">
        <v>229</v>
      </c>
      <c r="H219" s="1"/>
      <c r="I219" s="2">
        <v>14744.02</v>
      </c>
    </row>
    <row r="220" spans="1:9" ht="15.75" customHeight="1" x14ac:dyDescent="0.25">
      <c r="A220" s="1"/>
      <c r="B220" s="1"/>
      <c r="C220" s="1"/>
      <c r="D220" s="1"/>
      <c r="E220" s="1"/>
      <c r="F220" s="1"/>
      <c r="G220" s="1" t="s">
        <v>230</v>
      </c>
      <c r="H220" s="1"/>
      <c r="I220" s="2">
        <v>7057.87</v>
      </c>
    </row>
    <row r="221" spans="1:9" ht="15.75" customHeight="1" x14ac:dyDescent="0.25">
      <c r="A221" s="1"/>
      <c r="B221" s="1"/>
      <c r="C221" s="1"/>
      <c r="D221" s="1"/>
      <c r="E221" s="1"/>
      <c r="F221" s="1"/>
      <c r="G221" s="1" t="s">
        <v>231</v>
      </c>
      <c r="H221" s="1"/>
      <c r="I221" s="2">
        <v>16305.44</v>
      </c>
    </row>
    <row r="222" spans="1:9" ht="15.75" customHeight="1" thickBot="1" x14ac:dyDescent="0.3">
      <c r="A222" s="1"/>
      <c r="B222" s="1"/>
      <c r="C222" s="1"/>
      <c r="D222" s="1"/>
      <c r="E222" s="1"/>
      <c r="F222" s="1"/>
      <c r="G222" s="1" t="s">
        <v>232</v>
      </c>
      <c r="H222" s="1"/>
      <c r="I222" s="3">
        <v>21627.7</v>
      </c>
    </row>
    <row r="223" spans="1:9" ht="15.75" customHeight="1" x14ac:dyDescent="0.25">
      <c r="A223" s="1"/>
      <c r="B223" s="1"/>
      <c r="C223" s="1"/>
      <c r="D223" s="1"/>
      <c r="E223" s="1"/>
      <c r="F223" s="1" t="s">
        <v>233</v>
      </c>
      <c r="G223" s="1"/>
      <c r="H223" s="1"/>
      <c r="I223" s="2">
        <f>ROUND(SUM(I215:I222),5)</f>
        <v>69401.73</v>
      </c>
    </row>
    <row r="224" spans="1:9" ht="15.75" customHeight="1" x14ac:dyDescent="0.25">
      <c r="A224" s="1"/>
      <c r="B224" s="1"/>
      <c r="C224" s="1"/>
      <c r="D224" s="1"/>
      <c r="E224" s="1"/>
      <c r="F224" s="1" t="s">
        <v>105</v>
      </c>
      <c r="G224" s="1"/>
      <c r="H224" s="1"/>
      <c r="I224" s="2"/>
    </row>
    <row r="225" spans="1:9" ht="15.75" customHeight="1" x14ac:dyDescent="0.25">
      <c r="A225" s="1"/>
      <c r="B225" s="1"/>
      <c r="C225" s="1"/>
      <c r="D225" s="1"/>
      <c r="E225" s="1"/>
      <c r="F225" s="1"/>
      <c r="G225" s="1" t="s">
        <v>234</v>
      </c>
      <c r="H225" s="1"/>
      <c r="I225" s="2">
        <v>4269.6499999999996</v>
      </c>
    </row>
    <row r="226" spans="1:9" ht="15.75" customHeight="1" x14ac:dyDescent="0.25">
      <c r="A226" s="1"/>
      <c r="B226" s="1"/>
      <c r="C226" s="1"/>
      <c r="D226" s="1"/>
      <c r="E226" s="1"/>
      <c r="F226" s="1"/>
      <c r="G226" s="1" t="s">
        <v>235</v>
      </c>
      <c r="H226" s="1"/>
      <c r="I226" s="2">
        <v>1056.8499999999999</v>
      </c>
    </row>
    <row r="227" spans="1:9" ht="15.75" customHeight="1" x14ac:dyDescent="0.25">
      <c r="A227" s="1"/>
      <c r="B227" s="1"/>
      <c r="C227" s="1"/>
      <c r="D227" s="1"/>
      <c r="E227" s="1"/>
      <c r="F227" s="1"/>
      <c r="G227" s="1" t="s">
        <v>236</v>
      </c>
      <c r="H227" s="1"/>
      <c r="I227" s="2">
        <v>4108.2299999999996</v>
      </c>
    </row>
    <row r="228" spans="1:9" ht="15.75" customHeight="1" thickBot="1" x14ac:dyDescent="0.3">
      <c r="A228" s="1"/>
      <c r="B228" s="1"/>
      <c r="C228" s="1"/>
      <c r="D228" s="1"/>
      <c r="E228" s="1"/>
      <c r="F228" s="1"/>
      <c r="G228" s="1" t="s">
        <v>109</v>
      </c>
      <c r="H228" s="1"/>
      <c r="I228" s="3">
        <v>53.94</v>
      </c>
    </row>
    <row r="229" spans="1:9" ht="15.75" customHeight="1" x14ac:dyDescent="0.25">
      <c r="A229" s="1"/>
      <c r="B229" s="1"/>
      <c r="C229" s="1"/>
      <c r="D229" s="1"/>
      <c r="E229" s="1"/>
      <c r="F229" s="1" t="s">
        <v>110</v>
      </c>
      <c r="G229" s="1"/>
      <c r="H229" s="1"/>
      <c r="I229" s="2">
        <f>ROUND(SUM(I224:I228),5)</f>
        <v>9488.67</v>
      </c>
    </row>
    <row r="230" spans="1:9" ht="15.75" customHeight="1" x14ac:dyDescent="0.25">
      <c r="A230" s="1"/>
      <c r="B230" s="1"/>
      <c r="C230" s="1"/>
      <c r="D230" s="1"/>
      <c r="E230" s="1"/>
      <c r="F230" s="1" t="s">
        <v>237</v>
      </c>
      <c r="G230" s="1"/>
      <c r="H230" s="1"/>
      <c r="I230" s="2"/>
    </row>
    <row r="231" spans="1:9" ht="15.75" customHeight="1" x14ac:dyDescent="0.25">
      <c r="A231" s="1"/>
      <c r="B231" s="1"/>
      <c r="C231" s="1"/>
      <c r="D231" s="1"/>
      <c r="E231" s="1"/>
      <c r="F231" s="1"/>
      <c r="G231" s="1" t="s">
        <v>113</v>
      </c>
      <c r="H231" s="1"/>
      <c r="I231" s="2">
        <v>955.4</v>
      </c>
    </row>
    <row r="232" spans="1:9" ht="15.75" customHeight="1" thickBot="1" x14ac:dyDescent="0.3">
      <c r="A232" s="1"/>
      <c r="B232" s="1"/>
      <c r="C232" s="1"/>
      <c r="D232" s="1"/>
      <c r="E232" s="1"/>
      <c r="F232" s="1"/>
      <c r="G232" s="1" t="s">
        <v>238</v>
      </c>
      <c r="H232" s="1"/>
      <c r="I232" s="3">
        <v>630.48</v>
      </c>
    </row>
    <row r="233" spans="1:9" ht="15.75" customHeight="1" x14ac:dyDescent="0.25">
      <c r="A233" s="1"/>
      <c r="B233" s="1"/>
      <c r="C233" s="1"/>
      <c r="D233" s="1"/>
      <c r="E233" s="1"/>
      <c r="F233" s="1" t="s">
        <v>239</v>
      </c>
      <c r="G233" s="1"/>
      <c r="H233" s="1"/>
      <c r="I233" s="2">
        <f>ROUND(SUM(I230:I232),5)</f>
        <v>1585.88</v>
      </c>
    </row>
    <row r="234" spans="1:9" ht="15.75" customHeight="1" x14ac:dyDescent="0.25">
      <c r="A234" s="1"/>
      <c r="B234" s="1"/>
      <c r="C234" s="1"/>
      <c r="D234" s="1"/>
      <c r="E234" s="1"/>
      <c r="F234" s="1" t="s">
        <v>240</v>
      </c>
      <c r="G234" s="1"/>
      <c r="H234" s="1"/>
      <c r="I234" s="2">
        <v>1098.58</v>
      </c>
    </row>
    <row r="235" spans="1:9" ht="15.75" customHeight="1" thickBot="1" x14ac:dyDescent="0.3">
      <c r="A235" s="1"/>
      <c r="B235" s="1"/>
      <c r="C235" s="1"/>
      <c r="D235" s="1"/>
      <c r="E235" s="1"/>
      <c r="F235" s="1" t="s">
        <v>241</v>
      </c>
      <c r="G235" s="1"/>
      <c r="H235" s="1"/>
      <c r="I235" s="3">
        <v>6403.29</v>
      </c>
    </row>
    <row r="236" spans="1:9" ht="15.75" customHeight="1" x14ac:dyDescent="0.25">
      <c r="A236" s="1"/>
      <c r="B236" s="1"/>
      <c r="C236" s="1"/>
      <c r="D236" s="1"/>
      <c r="E236" s="1" t="s">
        <v>242</v>
      </c>
      <c r="F236" s="1"/>
      <c r="G236" s="1"/>
      <c r="H236" s="1"/>
      <c r="I236" s="2">
        <f>ROUND(SUM(I197:I202)+I206+SUM(I209:I210)+I214+I223+I229+SUM(I233:I235),5)</f>
        <v>522589.47</v>
      </c>
    </row>
    <row r="237" spans="1:9" ht="15.75" customHeight="1" x14ac:dyDescent="0.25">
      <c r="A237" s="1"/>
      <c r="B237" s="1"/>
      <c r="C237" s="1"/>
      <c r="D237" s="1"/>
      <c r="E237" s="1" t="s">
        <v>54</v>
      </c>
      <c r="F237" s="1"/>
      <c r="G237" s="1"/>
      <c r="H237" s="1"/>
      <c r="I237" s="2"/>
    </row>
    <row r="238" spans="1:9" ht="15.75" customHeight="1" x14ac:dyDescent="0.25">
      <c r="A238" s="1"/>
      <c r="B238" s="1"/>
      <c r="C238" s="1"/>
      <c r="D238" s="1"/>
      <c r="E238" s="1"/>
      <c r="F238" s="1" t="s">
        <v>243</v>
      </c>
      <c r="G238" s="1"/>
      <c r="H238" s="1"/>
      <c r="I238" s="2"/>
    </row>
    <row r="239" spans="1:9" ht="15.75" customHeight="1" x14ac:dyDescent="0.25">
      <c r="A239" s="1"/>
      <c r="B239" s="1"/>
      <c r="C239" s="1"/>
      <c r="D239" s="1"/>
      <c r="E239" s="1"/>
      <c r="F239" s="1"/>
      <c r="G239" s="1" t="s">
        <v>244</v>
      </c>
      <c r="H239" s="1"/>
      <c r="I239" s="2">
        <v>942.93</v>
      </c>
    </row>
    <row r="240" spans="1:9" ht="15.75" customHeight="1" x14ac:dyDescent="0.25">
      <c r="A240" s="1"/>
      <c r="B240" s="1"/>
      <c r="C240" s="1"/>
      <c r="D240" s="1"/>
      <c r="E240" s="1"/>
      <c r="F240" s="1"/>
      <c r="G240" s="1" t="s">
        <v>245</v>
      </c>
      <c r="H240" s="1"/>
      <c r="I240" s="2">
        <v>12.46</v>
      </c>
    </row>
    <row r="241" spans="1:9" ht="15.75" customHeight="1" x14ac:dyDescent="0.25">
      <c r="A241" s="1"/>
      <c r="B241" s="1"/>
      <c r="C241" s="1"/>
      <c r="D241" s="1"/>
      <c r="E241" s="1"/>
      <c r="F241" s="1"/>
      <c r="G241" s="1" t="s">
        <v>246</v>
      </c>
      <c r="H241" s="1"/>
      <c r="I241" s="2">
        <v>5415.35</v>
      </c>
    </row>
    <row r="242" spans="1:9" ht="15.75" customHeight="1" thickBot="1" x14ac:dyDescent="0.3">
      <c r="A242" s="1"/>
      <c r="B242" s="1"/>
      <c r="C242" s="1"/>
      <c r="D242" s="1"/>
      <c r="E242" s="1"/>
      <c r="F242" s="1"/>
      <c r="G242" s="1" t="s">
        <v>247</v>
      </c>
      <c r="H242" s="1"/>
      <c r="I242" s="3">
        <v>1300</v>
      </c>
    </row>
    <row r="243" spans="1:9" ht="15.75" customHeight="1" x14ac:dyDescent="0.25">
      <c r="A243" s="1"/>
      <c r="B243" s="1"/>
      <c r="C243" s="1"/>
      <c r="D243" s="1"/>
      <c r="E243" s="1"/>
      <c r="F243" s="1" t="s">
        <v>248</v>
      </c>
      <c r="G243" s="1"/>
      <c r="H243" s="1"/>
      <c r="I243" s="2">
        <f>ROUND(SUM(I238:I242),5)</f>
        <v>7670.74</v>
      </c>
    </row>
    <row r="244" spans="1:9" ht="15.75" customHeight="1" x14ac:dyDescent="0.25">
      <c r="A244" s="1"/>
      <c r="B244" s="1"/>
      <c r="C244" s="1"/>
      <c r="D244" s="1"/>
      <c r="E244" s="1"/>
      <c r="F244" s="1" t="s">
        <v>249</v>
      </c>
      <c r="G244" s="1"/>
      <c r="H244" s="1"/>
      <c r="I244" s="2">
        <v>11562.78</v>
      </c>
    </row>
    <row r="245" spans="1:9" ht="15.75" customHeight="1" thickBot="1" x14ac:dyDescent="0.3">
      <c r="A245" s="1"/>
      <c r="B245" s="1"/>
      <c r="C245" s="1"/>
      <c r="D245" s="1"/>
      <c r="E245" s="1"/>
      <c r="F245" s="1" t="s">
        <v>250</v>
      </c>
      <c r="G245" s="1"/>
      <c r="H245" s="1"/>
      <c r="I245" s="3">
        <v>2678.31</v>
      </c>
    </row>
    <row r="246" spans="1:9" ht="15.75" customHeight="1" x14ac:dyDescent="0.25">
      <c r="A246" s="1"/>
      <c r="B246" s="1"/>
      <c r="C246" s="1"/>
      <c r="D246" s="1"/>
      <c r="E246" s="1" t="s">
        <v>251</v>
      </c>
      <c r="F246" s="1"/>
      <c r="G246" s="1"/>
      <c r="H246" s="1"/>
      <c r="I246" s="2">
        <f>ROUND(I237+SUM(I243:I245),5)</f>
        <v>21911.83</v>
      </c>
    </row>
    <row r="247" spans="1:9" ht="15.75" customHeight="1" x14ac:dyDescent="0.25">
      <c r="A247" s="1"/>
      <c r="B247" s="1"/>
      <c r="C247" s="1"/>
      <c r="D247" s="1"/>
      <c r="E247" s="1" t="s">
        <v>55</v>
      </c>
      <c r="F247" s="1"/>
      <c r="G247" s="1"/>
      <c r="H247" s="1"/>
      <c r="I247" s="2"/>
    </row>
    <row r="248" spans="1:9" ht="15.75" customHeight="1" x14ac:dyDescent="0.25">
      <c r="A248" s="1"/>
      <c r="B248" s="1"/>
      <c r="C248" s="1"/>
      <c r="D248" s="1"/>
      <c r="E248" s="1"/>
      <c r="F248" s="1" t="s">
        <v>252</v>
      </c>
      <c r="G248" s="1"/>
      <c r="H248" s="1"/>
      <c r="I248" s="2"/>
    </row>
    <row r="249" spans="1:9" ht="15.75" customHeight="1" x14ac:dyDescent="0.25">
      <c r="A249" s="1"/>
      <c r="B249" s="1"/>
      <c r="C249" s="1"/>
      <c r="D249" s="1"/>
      <c r="E249" s="1"/>
      <c r="F249" s="1"/>
      <c r="G249" s="1" t="s">
        <v>253</v>
      </c>
      <c r="H249" s="1"/>
      <c r="I249" s="2">
        <v>516.25</v>
      </c>
    </row>
    <row r="250" spans="1:9" ht="15.75" customHeight="1" x14ac:dyDescent="0.25">
      <c r="A250" s="1"/>
      <c r="B250" s="1"/>
      <c r="C250" s="1"/>
      <c r="D250" s="1"/>
      <c r="E250" s="1"/>
      <c r="F250" s="1"/>
      <c r="G250" s="1" t="s">
        <v>254</v>
      </c>
      <c r="H250" s="1"/>
      <c r="I250" s="2">
        <v>28640.04</v>
      </c>
    </row>
    <row r="251" spans="1:9" ht="15.75" customHeight="1" x14ac:dyDescent="0.25">
      <c r="A251" s="1"/>
      <c r="B251" s="1"/>
      <c r="C251" s="1"/>
      <c r="D251" s="1"/>
      <c r="E251" s="1"/>
      <c r="F251" s="1"/>
      <c r="G251" s="1" t="s">
        <v>255</v>
      </c>
      <c r="H251" s="1"/>
      <c r="I251" s="2"/>
    </row>
    <row r="252" spans="1:9" ht="15.75" customHeight="1" thickBot="1" x14ac:dyDescent="0.3">
      <c r="A252" s="1"/>
      <c r="B252" s="1"/>
      <c r="C252" s="1"/>
      <c r="D252" s="1"/>
      <c r="E252" s="1"/>
      <c r="F252" s="1"/>
      <c r="G252" s="1"/>
      <c r="H252" s="1" t="s">
        <v>215</v>
      </c>
      <c r="I252" s="3">
        <v>2817.11</v>
      </c>
    </row>
    <row r="253" spans="1:9" ht="15.75" customHeight="1" x14ac:dyDescent="0.25">
      <c r="A253" s="1"/>
      <c r="B253" s="1"/>
      <c r="C253" s="1"/>
      <c r="D253" s="1"/>
      <c r="E253" s="1"/>
      <c r="F253" s="1"/>
      <c r="G253" s="1" t="s">
        <v>256</v>
      </c>
      <c r="H253" s="1"/>
      <c r="I253" s="2">
        <f>ROUND(SUM(I251:I252),5)</f>
        <v>2817.11</v>
      </c>
    </row>
    <row r="254" spans="1:9" ht="15.75" customHeight="1" x14ac:dyDescent="0.25">
      <c r="A254" s="1"/>
      <c r="B254" s="1"/>
      <c r="C254" s="1"/>
      <c r="D254" s="1"/>
      <c r="E254" s="1"/>
      <c r="F254" s="1"/>
      <c r="G254" s="1" t="s">
        <v>257</v>
      </c>
      <c r="H254" s="1"/>
      <c r="I254" s="2">
        <v>77536.77</v>
      </c>
    </row>
    <row r="255" spans="1:9" ht="15.75" customHeight="1" x14ac:dyDescent="0.25">
      <c r="A255" s="1"/>
      <c r="B255" s="1"/>
      <c r="C255" s="1"/>
      <c r="D255" s="1"/>
      <c r="E255" s="1"/>
      <c r="F255" s="1"/>
      <c r="G255" s="1" t="s">
        <v>258</v>
      </c>
      <c r="H255" s="1"/>
      <c r="I255" s="2">
        <v>375701.16</v>
      </c>
    </row>
    <row r="256" spans="1:9" ht="15.75" customHeight="1" x14ac:dyDescent="0.25">
      <c r="A256" s="1"/>
      <c r="B256" s="1"/>
      <c r="C256" s="1"/>
      <c r="D256" s="1"/>
      <c r="E256" s="1"/>
      <c r="F256" s="1"/>
      <c r="G256" s="1" t="s">
        <v>105</v>
      </c>
      <c r="H256" s="1"/>
      <c r="I256" s="2"/>
    </row>
    <row r="257" spans="1:9" ht="15.75" customHeight="1" x14ac:dyDescent="0.25">
      <c r="A257" s="1"/>
      <c r="B257" s="1"/>
      <c r="C257" s="1"/>
      <c r="D257" s="1"/>
      <c r="E257" s="1"/>
      <c r="F257" s="1"/>
      <c r="G257" s="1"/>
      <c r="H257" s="1" t="s">
        <v>259</v>
      </c>
      <c r="I257" s="2">
        <v>6090.2</v>
      </c>
    </row>
    <row r="258" spans="1:9" ht="15.75" customHeight="1" x14ac:dyDescent="0.25">
      <c r="A258" s="1"/>
      <c r="B258" s="1"/>
      <c r="C258" s="1"/>
      <c r="D258" s="1"/>
      <c r="E258" s="1"/>
      <c r="F258" s="1"/>
      <c r="G258" s="1"/>
      <c r="H258" s="1" t="s">
        <v>260</v>
      </c>
      <c r="I258" s="2">
        <v>4110.6499999999996</v>
      </c>
    </row>
    <row r="259" spans="1:9" ht="15.75" customHeight="1" thickBot="1" x14ac:dyDescent="0.3">
      <c r="A259" s="1"/>
      <c r="B259" s="1"/>
      <c r="C259" s="1"/>
      <c r="D259" s="1"/>
      <c r="E259" s="1"/>
      <c r="F259" s="1"/>
      <c r="G259" s="1"/>
      <c r="H259" s="1" t="s">
        <v>109</v>
      </c>
      <c r="I259" s="3">
        <v>545</v>
      </c>
    </row>
    <row r="260" spans="1:9" ht="15.75" customHeight="1" x14ac:dyDescent="0.25">
      <c r="A260" s="1"/>
      <c r="B260" s="1"/>
      <c r="C260" s="1"/>
      <c r="D260" s="1"/>
      <c r="E260" s="1"/>
      <c r="F260" s="1"/>
      <c r="G260" s="1" t="s">
        <v>110</v>
      </c>
      <c r="H260" s="1"/>
      <c r="I260" s="2">
        <f>ROUND(SUM(I256:I259),5)</f>
        <v>10745.85</v>
      </c>
    </row>
    <row r="261" spans="1:9" ht="15.75" customHeight="1" thickBot="1" x14ac:dyDescent="0.3">
      <c r="A261" s="1"/>
      <c r="B261" s="1"/>
      <c r="C261" s="1"/>
      <c r="D261" s="1"/>
      <c r="E261" s="1"/>
      <c r="F261" s="1"/>
      <c r="G261" s="1" t="s">
        <v>156</v>
      </c>
      <c r="H261" s="1"/>
      <c r="I261" s="3">
        <v>35039.1</v>
      </c>
    </row>
    <row r="262" spans="1:9" ht="15.75" customHeight="1" x14ac:dyDescent="0.25">
      <c r="A262" s="1"/>
      <c r="B262" s="1"/>
      <c r="C262" s="1"/>
      <c r="D262" s="1"/>
      <c r="E262" s="1"/>
      <c r="F262" s="1" t="s">
        <v>261</v>
      </c>
      <c r="G262" s="1"/>
      <c r="H262" s="1"/>
      <c r="I262" s="2">
        <f>ROUND(SUM(I248:I250)+SUM(I253:I255)+SUM(I260:I261),5)</f>
        <v>530996.28</v>
      </c>
    </row>
    <row r="263" spans="1:9" ht="15.75" customHeight="1" x14ac:dyDescent="0.25">
      <c r="A263" s="1"/>
      <c r="B263" s="1"/>
      <c r="C263" s="1"/>
      <c r="D263" s="1"/>
      <c r="E263" s="1"/>
      <c r="F263" s="1" t="s">
        <v>262</v>
      </c>
      <c r="G263" s="1"/>
      <c r="H263" s="1"/>
      <c r="I263" s="2"/>
    </row>
    <row r="264" spans="1:9" ht="15.75" customHeight="1" x14ac:dyDescent="0.25">
      <c r="A264" s="1"/>
      <c r="B264" s="1"/>
      <c r="C264" s="1"/>
      <c r="D264" s="1"/>
      <c r="E264" s="1"/>
      <c r="F264" s="1"/>
      <c r="G264" s="1" t="s">
        <v>263</v>
      </c>
      <c r="H264" s="1"/>
      <c r="I264" s="2">
        <v>7737.6</v>
      </c>
    </row>
    <row r="265" spans="1:9" ht="15.75" customHeight="1" x14ac:dyDescent="0.25">
      <c r="A265" s="1"/>
      <c r="B265" s="1"/>
      <c r="C265" s="1"/>
      <c r="D265" s="1"/>
      <c r="E265" s="1"/>
      <c r="F265" s="1"/>
      <c r="G265" s="1" t="s">
        <v>264</v>
      </c>
      <c r="H265" s="1"/>
      <c r="I265" s="2">
        <v>5219.22</v>
      </c>
    </row>
    <row r="266" spans="1:9" ht="15.75" customHeight="1" thickBot="1" x14ac:dyDescent="0.3">
      <c r="A266" s="1"/>
      <c r="B266" s="1"/>
      <c r="C266" s="1"/>
      <c r="D266" s="1"/>
      <c r="E266" s="1"/>
      <c r="F266" s="1"/>
      <c r="G266" s="1" t="s">
        <v>265</v>
      </c>
      <c r="H266" s="1"/>
      <c r="I266" s="4">
        <v>15205.72</v>
      </c>
    </row>
    <row r="267" spans="1:9" ht="15.75" customHeight="1" thickBot="1" x14ac:dyDescent="0.3">
      <c r="A267" s="1"/>
      <c r="B267" s="1"/>
      <c r="C267" s="1"/>
      <c r="D267" s="1"/>
      <c r="E267" s="1"/>
      <c r="F267" s="1" t="s">
        <v>266</v>
      </c>
      <c r="G267" s="1"/>
      <c r="H267" s="1"/>
      <c r="I267" s="8">
        <f>ROUND(SUM(I263:I266),5)</f>
        <v>28162.54</v>
      </c>
    </row>
    <row r="268" spans="1:9" ht="15.75" customHeight="1" x14ac:dyDescent="0.25">
      <c r="A268" s="1"/>
      <c r="B268" s="1"/>
      <c r="C268" s="1"/>
      <c r="D268" s="1"/>
      <c r="E268" s="1" t="s">
        <v>267</v>
      </c>
      <c r="F268" s="1"/>
      <c r="G268" s="1"/>
      <c r="H268" s="1"/>
      <c r="I268" s="2">
        <f>ROUND(I247+I262+I267,5)</f>
        <v>559158.81999999995</v>
      </c>
    </row>
    <row r="269" spans="1:9" ht="15.75" customHeight="1" x14ac:dyDescent="0.25">
      <c r="A269" s="1"/>
      <c r="B269" s="1"/>
      <c r="C269" s="1"/>
      <c r="D269" s="1"/>
      <c r="E269" s="1" t="s">
        <v>56</v>
      </c>
      <c r="F269" s="1"/>
      <c r="G269" s="1"/>
      <c r="H269" s="1"/>
      <c r="I269" s="2"/>
    </row>
    <row r="270" spans="1:9" ht="15.75" customHeight="1" x14ac:dyDescent="0.25">
      <c r="A270" s="1"/>
      <c r="B270" s="1"/>
      <c r="C270" s="1"/>
      <c r="D270" s="1"/>
      <c r="E270" s="1"/>
      <c r="F270" s="1" t="s">
        <v>268</v>
      </c>
      <c r="G270" s="1"/>
      <c r="H270" s="1"/>
      <c r="I270" s="2">
        <v>147.32</v>
      </c>
    </row>
    <row r="271" spans="1:9" ht="15.75" customHeight="1" x14ac:dyDescent="0.25">
      <c r="A271" s="1"/>
      <c r="B271" s="1"/>
      <c r="C271" s="1"/>
      <c r="D271" s="1"/>
      <c r="E271" s="1"/>
      <c r="F271" s="1" t="s">
        <v>269</v>
      </c>
      <c r="G271" s="1"/>
      <c r="H271" s="1"/>
      <c r="I271" s="2"/>
    </row>
    <row r="272" spans="1:9" ht="15.75" customHeight="1" x14ac:dyDescent="0.25">
      <c r="A272" s="1"/>
      <c r="B272" s="1"/>
      <c r="C272" s="1"/>
      <c r="D272" s="1"/>
      <c r="E272" s="1"/>
      <c r="F272" s="1"/>
      <c r="G272" s="1" t="s">
        <v>270</v>
      </c>
      <c r="H272" s="1"/>
      <c r="I272" s="2">
        <v>4216.21</v>
      </c>
    </row>
    <row r="273" spans="1:9" ht="15.75" customHeight="1" x14ac:dyDescent="0.25">
      <c r="A273" s="1"/>
      <c r="B273" s="1"/>
      <c r="C273" s="1"/>
      <c r="D273" s="1"/>
      <c r="E273" s="1"/>
      <c r="F273" s="1"/>
      <c r="G273" s="1" t="s">
        <v>271</v>
      </c>
      <c r="H273" s="1"/>
      <c r="I273" s="2">
        <v>24653.81</v>
      </c>
    </row>
    <row r="274" spans="1:9" ht="15.75" customHeight="1" thickBot="1" x14ac:dyDescent="0.3">
      <c r="A274" s="1"/>
      <c r="B274" s="1"/>
      <c r="C274" s="1"/>
      <c r="D274" s="1"/>
      <c r="E274" s="1"/>
      <c r="F274" s="1"/>
      <c r="G274" s="1" t="s">
        <v>272</v>
      </c>
      <c r="H274" s="1"/>
      <c r="I274" s="4">
        <v>6132</v>
      </c>
    </row>
    <row r="275" spans="1:9" ht="15.75" customHeight="1" thickBot="1" x14ac:dyDescent="0.3">
      <c r="A275" s="1"/>
      <c r="B275" s="1"/>
      <c r="C275" s="1"/>
      <c r="D275" s="1"/>
      <c r="E275" s="1"/>
      <c r="F275" s="1" t="s">
        <v>273</v>
      </c>
      <c r="G275" s="1"/>
      <c r="H275" s="1"/>
      <c r="I275" s="8">
        <f>ROUND(SUM(I271:I274),5)</f>
        <v>35002.019999999997</v>
      </c>
    </row>
    <row r="276" spans="1:9" ht="15.75" customHeight="1" x14ac:dyDescent="0.25">
      <c r="A276" s="1"/>
      <c r="B276" s="1"/>
      <c r="C276" s="1"/>
      <c r="D276" s="1"/>
      <c r="E276" s="1" t="s">
        <v>274</v>
      </c>
      <c r="F276" s="1"/>
      <c r="G276" s="1"/>
      <c r="H276" s="1"/>
      <c r="I276" s="2">
        <f>ROUND(SUM(I269:I270)+I275,5)</f>
        <v>35149.339999999997</v>
      </c>
    </row>
    <row r="277" spans="1:9" ht="15.75" customHeight="1" x14ac:dyDescent="0.25">
      <c r="A277" s="1"/>
      <c r="B277" s="1"/>
      <c r="C277" s="1"/>
      <c r="D277" s="1"/>
      <c r="E277" s="1" t="s">
        <v>57</v>
      </c>
      <c r="F277" s="1"/>
      <c r="G277" s="1"/>
      <c r="H277" s="1"/>
      <c r="I277" s="2"/>
    </row>
    <row r="278" spans="1:9" ht="15.75" customHeight="1" thickBot="1" x14ac:dyDescent="0.3">
      <c r="A278" s="1"/>
      <c r="B278" s="1"/>
      <c r="C278" s="1"/>
      <c r="D278" s="1"/>
      <c r="E278" s="1"/>
      <c r="F278" s="1" t="s">
        <v>275</v>
      </c>
      <c r="G278" s="1"/>
      <c r="H278" s="1"/>
      <c r="I278" s="3">
        <v>35.32</v>
      </c>
    </row>
    <row r="279" spans="1:9" ht="15.75" customHeight="1" x14ac:dyDescent="0.25">
      <c r="A279" s="1"/>
      <c r="B279" s="1"/>
      <c r="C279" s="1"/>
      <c r="D279" s="1"/>
      <c r="E279" s="1" t="s">
        <v>276</v>
      </c>
      <c r="F279" s="1"/>
      <c r="G279" s="1"/>
      <c r="H279" s="1"/>
      <c r="I279" s="2">
        <f>ROUND(SUM(I277:I278),5)</f>
        <v>35.32</v>
      </c>
    </row>
    <row r="280" spans="1:9" ht="15.75" customHeight="1" x14ac:dyDescent="0.25">
      <c r="A280" s="1"/>
      <c r="B280" s="1"/>
      <c r="C280" s="1"/>
      <c r="D280" s="1"/>
      <c r="E280" s="1" t="s">
        <v>58</v>
      </c>
      <c r="F280" s="1"/>
      <c r="G280" s="1"/>
      <c r="H280" s="1"/>
      <c r="I280" s="2"/>
    </row>
    <row r="281" spans="1:9" ht="15.75" customHeight="1" x14ac:dyDescent="0.25">
      <c r="A281" s="1"/>
      <c r="B281" s="1"/>
      <c r="C281" s="1"/>
      <c r="D281" s="1"/>
      <c r="E281" s="1"/>
      <c r="F281" s="1" t="s">
        <v>277</v>
      </c>
      <c r="G281" s="1"/>
      <c r="H281" s="1"/>
      <c r="I281" s="2">
        <v>925.75</v>
      </c>
    </row>
    <row r="282" spans="1:9" ht="15.75" customHeight="1" thickBot="1" x14ac:dyDescent="0.3">
      <c r="A282" s="1"/>
      <c r="B282" s="1"/>
      <c r="C282" s="1"/>
      <c r="D282" s="1"/>
      <c r="E282" s="1"/>
      <c r="F282" s="1" t="s">
        <v>124</v>
      </c>
      <c r="G282" s="1"/>
      <c r="H282" s="1"/>
      <c r="I282" s="3">
        <v>117</v>
      </c>
    </row>
    <row r="283" spans="1:9" ht="15.75" customHeight="1" x14ac:dyDescent="0.25">
      <c r="A283" s="1"/>
      <c r="B283" s="1"/>
      <c r="C283" s="1"/>
      <c r="D283" s="1"/>
      <c r="E283" s="1" t="s">
        <v>278</v>
      </c>
      <c r="F283" s="1"/>
      <c r="G283" s="1"/>
      <c r="H283" s="1"/>
      <c r="I283" s="2">
        <f>ROUND(SUM(I280:I282),5)</f>
        <v>1042.75</v>
      </c>
    </row>
    <row r="284" spans="1:9" ht="15.75" customHeight="1" x14ac:dyDescent="0.25">
      <c r="A284" s="1"/>
      <c r="B284" s="1"/>
      <c r="C284" s="1"/>
      <c r="D284" s="1"/>
      <c r="E284" s="1" t="s">
        <v>59</v>
      </c>
      <c r="F284" s="1"/>
      <c r="G284" s="1"/>
      <c r="H284" s="1"/>
      <c r="I284" s="2"/>
    </row>
    <row r="285" spans="1:9" ht="15.75" customHeight="1" x14ac:dyDescent="0.25">
      <c r="A285" s="1"/>
      <c r="B285" s="1"/>
      <c r="C285" s="1"/>
      <c r="D285" s="1"/>
      <c r="E285" s="1"/>
      <c r="F285" s="1" t="s">
        <v>279</v>
      </c>
      <c r="G285" s="1"/>
      <c r="H285" s="1"/>
      <c r="I285" s="2"/>
    </row>
    <row r="286" spans="1:9" ht="15.75" customHeight="1" thickBot="1" x14ac:dyDescent="0.3">
      <c r="A286" s="1"/>
      <c r="B286" s="1"/>
      <c r="C286" s="1"/>
      <c r="D286" s="1"/>
      <c r="E286" s="1"/>
      <c r="F286" s="1"/>
      <c r="G286" s="1" t="s">
        <v>105</v>
      </c>
      <c r="H286" s="1"/>
      <c r="I286" s="4">
        <v>3196</v>
      </c>
    </row>
    <row r="287" spans="1:9" ht="15.75" customHeight="1" thickBot="1" x14ac:dyDescent="0.3">
      <c r="A287" s="1"/>
      <c r="B287" s="1"/>
      <c r="C287" s="1"/>
      <c r="D287" s="1"/>
      <c r="E287" s="1"/>
      <c r="F287" s="1" t="s">
        <v>280</v>
      </c>
      <c r="G287" s="1"/>
      <c r="H287" s="1"/>
      <c r="I287" s="5">
        <f>ROUND(SUM(I285:I286),5)</f>
        <v>3196</v>
      </c>
    </row>
    <row r="288" spans="1:9" ht="15.75" customHeight="1" thickBot="1" x14ac:dyDescent="0.3">
      <c r="A288" s="1"/>
      <c r="B288" s="1"/>
      <c r="C288" s="1"/>
      <c r="D288" s="1"/>
      <c r="E288" s="1" t="s">
        <v>281</v>
      </c>
      <c r="F288" s="1"/>
      <c r="G288" s="1"/>
      <c r="H288" s="1"/>
      <c r="I288" s="5">
        <f>ROUND(I284+I287,5)</f>
        <v>3196</v>
      </c>
    </row>
    <row r="289" spans="1:9" ht="15.75" customHeight="1" thickBot="1" x14ac:dyDescent="0.3">
      <c r="A289" s="1"/>
      <c r="B289" s="1"/>
      <c r="C289" s="1"/>
      <c r="D289" s="1" t="s">
        <v>60</v>
      </c>
      <c r="E289" s="1"/>
      <c r="F289" s="1"/>
      <c r="G289" s="1"/>
      <c r="H289" s="1"/>
      <c r="I289" s="5">
        <f>ROUND(I42+I69+I86+I103+I155+I170+I184+I196+I236+I246+I268+I276+I279+I283+I288,5)</f>
        <v>3293538.93</v>
      </c>
    </row>
    <row r="290" spans="1:9" ht="15.75" customHeight="1" thickBot="1" x14ac:dyDescent="0.3">
      <c r="A290" s="1"/>
      <c r="B290" s="1" t="s">
        <v>61</v>
      </c>
      <c r="C290" s="1"/>
      <c r="D290" s="1"/>
      <c r="E290" s="1"/>
      <c r="F290" s="1"/>
      <c r="G290" s="1"/>
      <c r="H290" s="1"/>
      <c r="I290" s="5">
        <f>ROUND(I2+I41-I289,5)</f>
        <v>314471.65000000002</v>
      </c>
    </row>
    <row r="291" spans="1:9" s="7" customFormat="1" ht="15.75" customHeight="1" thickBot="1" x14ac:dyDescent="0.25">
      <c r="A291" s="1" t="s">
        <v>32</v>
      </c>
      <c r="B291" s="1"/>
      <c r="C291" s="1"/>
      <c r="D291" s="1"/>
      <c r="E291" s="1"/>
      <c r="F291" s="1"/>
      <c r="G291" s="1"/>
      <c r="H291" s="1"/>
      <c r="I291" s="6">
        <f>I290</f>
        <v>314471.65000000002</v>
      </c>
    </row>
    <row r="292" spans="1:9" ht="15.75" customHeight="1" thickTop="1" x14ac:dyDescent="0.25"/>
    <row r="293" spans="1:9" ht="15.75" customHeight="1" x14ac:dyDescent="0.25"/>
    <row r="294" spans="1:9" ht="15.75" customHeight="1" x14ac:dyDescent="0.25"/>
    <row r="295" spans="1:9" ht="15.75" customHeight="1" x14ac:dyDescent="0.25"/>
    <row r="296" spans="1:9" ht="15.75" customHeight="1" x14ac:dyDescent="0.25"/>
    <row r="297" spans="1:9" ht="15.75" customHeight="1" x14ac:dyDescent="0.25"/>
    <row r="298" spans="1:9" ht="15.75" customHeight="1" x14ac:dyDescent="0.25"/>
    <row r="299" spans="1:9" ht="15.75" customHeight="1" x14ac:dyDescent="0.25"/>
    <row r="300" spans="1:9" ht="15.75" customHeight="1" x14ac:dyDescent="0.25"/>
    <row r="301" spans="1:9" ht="15.75" customHeight="1" x14ac:dyDescent="0.25"/>
    <row r="302" spans="1:9" ht="15.75" customHeight="1" x14ac:dyDescent="0.25"/>
    <row r="303" spans="1:9" ht="15.75" customHeight="1" x14ac:dyDescent="0.25"/>
    <row r="304" spans="1:9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</sheetData>
  <pageMargins left="0.7" right="0.7" top="0.75" bottom="0.75" header="0.1" footer="0.3"/>
  <pageSetup orientation="portrait" horizontalDpi="1200" verticalDpi="1200" r:id="rId1"/>
  <headerFooter>
    <oddHeader>&amp;L&amp;"Arial,Bold"&amp;8 11:10 AM
&amp;"Arial,Bold"&amp;8 08/07/20
&amp;"Arial,Bold"&amp;8 Accrual Basis&amp;C&amp;"Arial,Bold"&amp;12 Pikes Peak School of Expeditionary Learning
&amp;"Arial,Bold"&amp;14 Profit &amp;&amp; Loss
&amp;"Arial,Bold"&amp;10 July 2019 through June 2020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3074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3074" r:id="rId4" name="HEADER"/>
      </mc:Fallback>
    </mc:AlternateContent>
    <mc:AlternateContent xmlns:mc="http://schemas.openxmlformats.org/markup-compatibility/2006">
      <mc:Choice Requires="x14">
        <control shapeId="3073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3073" r:id="rId6" name="FILTER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D180"/>
  <sheetViews>
    <sheetView workbookViewId="0">
      <pane xSplit="2" ySplit="2" topLeftCell="C3" activePane="bottomRight" state="frozenSplit"/>
      <selection pane="topRight" activeCell="C1" sqref="C1"/>
      <selection pane="bottomLeft" activeCell="A3" sqref="A3"/>
      <selection pane="bottomRight" activeCell="C24" sqref="C24:D24"/>
    </sheetView>
  </sheetViews>
  <sheetFormatPr defaultRowHeight="15" x14ac:dyDescent="0.25"/>
  <cols>
    <col min="1" max="1" width="3" style="12" customWidth="1"/>
    <col min="2" max="2" width="82.7109375" style="12" customWidth="1"/>
    <col min="3" max="4" width="10.5703125" style="13" bestFit="1" customWidth="1"/>
  </cols>
  <sheetData>
    <row r="1" spans="1:4" ht="15.75" thickBot="1" x14ac:dyDescent="0.3">
      <c r="A1" s="1"/>
      <c r="B1" s="1"/>
      <c r="C1" s="14" t="s">
        <v>0</v>
      </c>
      <c r="D1" s="15"/>
    </row>
    <row r="2" spans="1:4" s="11" customFormat="1" ht="16.5" thickTop="1" thickBot="1" x14ac:dyDescent="0.3">
      <c r="A2" s="9"/>
      <c r="B2" s="9"/>
      <c r="C2" s="16" t="s">
        <v>282</v>
      </c>
      <c r="D2" s="16" t="s">
        <v>283</v>
      </c>
    </row>
    <row r="3" spans="1:4" ht="15.75" thickTop="1" x14ac:dyDescent="0.25">
      <c r="A3" s="1"/>
      <c r="B3" s="1" t="s">
        <v>4</v>
      </c>
      <c r="C3" s="2"/>
      <c r="D3" s="2">
        <v>1272575.9099999999</v>
      </c>
    </row>
    <row r="4" spans="1:4" x14ac:dyDescent="0.25">
      <c r="A4" s="1"/>
      <c r="B4" s="1" t="s">
        <v>284</v>
      </c>
      <c r="C4" s="2">
        <v>27852.75</v>
      </c>
      <c r="D4" s="2"/>
    </row>
    <row r="5" spans="1:4" x14ac:dyDescent="0.25">
      <c r="A5" s="1"/>
      <c r="B5" s="1" t="s">
        <v>285</v>
      </c>
      <c r="C5" s="2">
        <v>28927.599999999999</v>
      </c>
      <c r="D5" s="2"/>
    </row>
    <row r="6" spans="1:4" x14ac:dyDescent="0.25">
      <c r="A6" s="1"/>
      <c r="B6" s="1" t="s">
        <v>286</v>
      </c>
      <c r="C6" s="2">
        <v>4778461.47</v>
      </c>
      <c r="D6" s="2"/>
    </row>
    <row r="7" spans="1:4" x14ac:dyDescent="0.25">
      <c r="A7" s="1"/>
      <c r="B7" s="1" t="s">
        <v>287</v>
      </c>
      <c r="C7" s="2">
        <v>41801.9</v>
      </c>
      <c r="D7" s="2"/>
    </row>
    <row r="8" spans="1:4" x14ac:dyDescent="0.25">
      <c r="A8" s="1"/>
      <c r="B8" s="1" t="s">
        <v>288</v>
      </c>
      <c r="C8" s="2"/>
      <c r="D8" s="2">
        <v>1901576.03</v>
      </c>
    </row>
    <row r="9" spans="1:4" x14ac:dyDescent="0.25">
      <c r="A9" s="1"/>
      <c r="B9" s="1" t="s">
        <v>289</v>
      </c>
      <c r="C9" s="2">
        <v>104675.95</v>
      </c>
      <c r="D9" s="2"/>
    </row>
    <row r="10" spans="1:4" x14ac:dyDescent="0.25">
      <c r="A10" s="1"/>
      <c r="B10" s="1" t="s">
        <v>5</v>
      </c>
      <c r="C10" s="2">
        <v>2000</v>
      </c>
      <c r="D10" s="2"/>
    </row>
    <row r="11" spans="1:4" x14ac:dyDescent="0.25">
      <c r="A11" s="1"/>
      <c r="B11" s="1" t="s">
        <v>6</v>
      </c>
      <c r="C11" s="2">
        <v>12263.87</v>
      </c>
      <c r="D11" s="2"/>
    </row>
    <row r="12" spans="1:4" x14ac:dyDescent="0.25">
      <c r="A12" s="1"/>
      <c r="B12" s="1" t="s">
        <v>290</v>
      </c>
      <c r="C12" s="2">
        <v>916</v>
      </c>
      <c r="D12" s="2"/>
    </row>
    <row r="13" spans="1:4" x14ac:dyDescent="0.25">
      <c r="A13" s="1"/>
      <c r="B13" s="1" t="s">
        <v>291</v>
      </c>
      <c r="C13" s="2">
        <v>5729.45</v>
      </c>
      <c r="D13" s="2"/>
    </row>
    <row r="14" spans="1:4" x14ac:dyDescent="0.25">
      <c r="A14" s="1"/>
      <c r="B14" s="1" t="s">
        <v>292</v>
      </c>
      <c r="C14" s="2">
        <v>553077.03</v>
      </c>
      <c r="D14" s="2"/>
    </row>
    <row r="15" spans="1:4" x14ac:dyDescent="0.25">
      <c r="A15" s="1"/>
      <c r="B15" s="1" t="s">
        <v>293</v>
      </c>
      <c r="C15" s="2">
        <v>2260.11</v>
      </c>
      <c r="D15" s="2"/>
    </row>
    <row r="16" spans="1:4" x14ac:dyDescent="0.25">
      <c r="A16" s="1"/>
      <c r="B16" s="1" t="s">
        <v>294</v>
      </c>
      <c r="C16" s="2">
        <v>3516.85</v>
      </c>
      <c r="D16" s="2"/>
    </row>
    <row r="17" spans="1:4" x14ac:dyDescent="0.25">
      <c r="A17" s="1"/>
      <c r="B17" s="1" t="s">
        <v>7</v>
      </c>
      <c r="C17" s="2">
        <v>5674.98</v>
      </c>
      <c r="D17" s="2"/>
    </row>
    <row r="18" spans="1:4" x14ac:dyDescent="0.25">
      <c r="A18" s="1"/>
      <c r="B18" s="1" t="s">
        <v>295</v>
      </c>
      <c r="C18" s="2">
        <v>689774.56</v>
      </c>
      <c r="D18" s="2"/>
    </row>
    <row r="19" spans="1:4" x14ac:dyDescent="0.25">
      <c r="A19" s="1"/>
      <c r="B19" s="1" t="s">
        <v>296</v>
      </c>
      <c r="C19" s="2">
        <v>140000</v>
      </c>
      <c r="D19" s="2"/>
    </row>
    <row r="20" spans="1:4" x14ac:dyDescent="0.25">
      <c r="A20" s="1"/>
      <c r="B20" s="1" t="s">
        <v>297</v>
      </c>
      <c r="C20" s="2">
        <v>94000</v>
      </c>
      <c r="D20" s="2"/>
    </row>
    <row r="21" spans="1:4" x14ac:dyDescent="0.25">
      <c r="A21" s="1"/>
      <c r="B21" s="1" t="s">
        <v>8</v>
      </c>
      <c r="C21" s="2">
        <v>25228.61</v>
      </c>
      <c r="D21" s="2"/>
    </row>
    <row r="22" spans="1:4" x14ac:dyDescent="0.25">
      <c r="A22" s="1"/>
      <c r="B22" s="1" t="s">
        <v>298</v>
      </c>
      <c r="C22" s="2">
        <v>57654.43</v>
      </c>
      <c r="D22" s="2"/>
    </row>
    <row r="23" spans="1:4" x14ac:dyDescent="0.25">
      <c r="A23" s="1"/>
      <c r="B23" s="1" t="s">
        <v>299</v>
      </c>
      <c r="C23" s="2"/>
      <c r="D23" s="2">
        <v>2536.04</v>
      </c>
    </row>
    <row r="24" spans="1:4" x14ac:dyDescent="0.25">
      <c r="A24" s="1"/>
      <c r="B24" s="1" t="s">
        <v>300</v>
      </c>
      <c r="C24" s="2"/>
      <c r="D24" s="2">
        <v>173929.76</v>
      </c>
    </row>
    <row r="25" spans="1:4" x14ac:dyDescent="0.25">
      <c r="A25" s="1"/>
      <c r="B25" s="1" t="s">
        <v>301</v>
      </c>
      <c r="C25" s="2"/>
      <c r="D25" s="2">
        <v>562.99</v>
      </c>
    </row>
    <row r="26" spans="1:4" x14ac:dyDescent="0.25">
      <c r="A26" s="1"/>
      <c r="B26" s="1" t="s">
        <v>302</v>
      </c>
      <c r="C26" s="2"/>
      <c r="D26" s="2">
        <v>715.38</v>
      </c>
    </row>
    <row r="27" spans="1:4" x14ac:dyDescent="0.25">
      <c r="A27" s="1"/>
      <c r="B27" s="1" t="s">
        <v>303</v>
      </c>
      <c r="C27" s="2"/>
      <c r="D27" s="2">
        <v>3270</v>
      </c>
    </row>
    <row r="28" spans="1:4" x14ac:dyDescent="0.25">
      <c r="A28" s="1"/>
      <c r="B28" s="1" t="s">
        <v>304</v>
      </c>
      <c r="C28" s="2"/>
      <c r="D28" s="2">
        <v>144.6</v>
      </c>
    </row>
    <row r="29" spans="1:4" x14ac:dyDescent="0.25">
      <c r="A29" s="1"/>
      <c r="B29" s="1" t="s">
        <v>305</v>
      </c>
      <c r="C29" s="2"/>
      <c r="D29" s="2">
        <v>837.96</v>
      </c>
    </row>
    <row r="30" spans="1:4" x14ac:dyDescent="0.25">
      <c r="A30" s="1"/>
      <c r="B30" s="1" t="s">
        <v>306</v>
      </c>
      <c r="C30" s="2"/>
      <c r="D30" s="2">
        <v>14.4</v>
      </c>
    </row>
    <row r="31" spans="1:4" x14ac:dyDescent="0.25">
      <c r="A31" s="1"/>
      <c r="B31" s="1" t="s">
        <v>24</v>
      </c>
      <c r="C31" s="2">
        <v>35246</v>
      </c>
      <c r="D31" s="2"/>
    </row>
    <row r="32" spans="1:4" x14ac:dyDescent="0.25">
      <c r="A32" s="1"/>
      <c r="B32" s="1" t="s">
        <v>25</v>
      </c>
      <c r="C32" s="2"/>
      <c r="D32" s="2">
        <v>411262</v>
      </c>
    </row>
    <row r="33" spans="1:4" x14ac:dyDescent="0.25">
      <c r="A33" s="1"/>
      <c r="B33" s="1" t="s">
        <v>30</v>
      </c>
      <c r="C33" s="2"/>
      <c r="D33" s="2">
        <v>2428164.84</v>
      </c>
    </row>
    <row r="34" spans="1:4" x14ac:dyDescent="0.25">
      <c r="A34" s="1"/>
      <c r="B34" s="1" t="s">
        <v>31</v>
      </c>
      <c r="C34" s="2"/>
      <c r="D34" s="2">
        <v>99000</v>
      </c>
    </row>
    <row r="35" spans="1:4" x14ac:dyDescent="0.25">
      <c r="A35" s="1"/>
      <c r="B35" s="1" t="s">
        <v>307</v>
      </c>
      <c r="C35" s="2"/>
      <c r="D35" s="2">
        <v>2206.6799999999998</v>
      </c>
    </row>
    <row r="36" spans="1:4" x14ac:dyDescent="0.25">
      <c r="A36" s="1"/>
      <c r="B36" s="1" t="s">
        <v>308</v>
      </c>
      <c r="C36" s="2"/>
      <c r="D36" s="2">
        <v>10170</v>
      </c>
    </row>
    <row r="37" spans="1:4" x14ac:dyDescent="0.25">
      <c r="A37" s="1"/>
      <c r="B37" s="1" t="s">
        <v>309</v>
      </c>
      <c r="C37" s="2"/>
      <c r="D37" s="2">
        <v>620.1</v>
      </c>
    </row>
    <row r="38" spans="1:4" x14ac:dyDescent="0.25">
      <c r="A38" s="1"/>
      <c r="B38" s="1" t="s">
        <v>310</v>
      </c>
      <c r="C38" s="2"/>
      <c r="D38" s="2">
        <v>4800.3</v>
      </c>
    </row>
    <row r="39" spans="1:4" x14ac:dyDescent="0.25">
      <c r="A39" s="1"/>
      <c r="B39" s="1" t="s">
        <v>311</v>
      </c>
      <c r="C39" s="2"/>
      <c r="D39" s="2">
        <v>143</v>
      </c>
    </row>
    <row r="40" spans="1:4" x14ac:dyDescent="0.25">
      <c r="A40" s="1"/>
      <c r="B40" s="1" t="s">
        <v>312</v>
      </c>
      <c r="C40" s="2"/>
      <c r="D40" s="2">
        <v>251</v>
      </c>
    </row>
    <row r="41" spans="1:4" x14ac:dyDescent="0.25">
      <c r="A41" s="1"/>
      <c r="B41" s="1" t="s">
        <v>313</v>
      </c>
      <c r="C41" s="2"/>
      <c r="D41" s="2">
        <v>18966.54</v>
      </c>
    </row>
    <row r="42" spans="1:4" x14ac:dyDescent="0.25">
      <c r="A42" s="1"/>
      <c r="B42" s="1" t="s">
        <v>314</v>
      </c>
      <c r="C42" s="2"/>
      <c r="D42" s="2">
        <v>130</v>
      </c>
    </row>
    <row r="43" spans="1:4" x14ac:dyDescent="0.25">
      <c r="A43" s="1"/>
      <c r="B43" s="1" t="s">
        <v>315</v>
      </c>
      <c r="C43" s="2"/>
      <c r="D43" s="2">
        <v>36353.339999999997</v>
      </c>
    </row>
    <row r="44" spans="1:4" x14ac:dyDescent="0.25">
      <c r="A44" s="1"/>
      <c r="B44" s="1" t="s">
        <v>316</v>
      </c>
      <c r="C44" s="2"/>
      <c r="D44" s="2">
        <v>3176.13</v>
      </c>
    </row>
    <row r="45" spans="1:4" x14ac:dyDescent="0.25">
      <c r="A45" s="1"/>
      <c r="B45" s="1" t="s">
        <v>317</v>
      </c>
      <c r="C45" s="2"/>
      <c r="D45" s="2">
        <v>2076.9</v>
      </c>
    </row>
    <row r="46" spans="1:4" x14ac:dyDescent="0.25">
      <c r="A46" s="1"/>
      <c r="B46" s="1" t="s">
        <v>318</v>
      </c>
      <c r="C46" s="2"/>
      <c r="D46" s="2">
        <v>83462.94</v>
      </c>
    </row>
    <row r="47" spans="1:4" x14ac:dyDescent="0.25">
      <c r="A47" s="1"/>
      <c r="B47" s="1" t="s">
        <v>319</v>
      </c>
      <c r="C47" s="2"/>
      <c r="D47" s="2">
        <v>7277.58</v>
      </c>
    </row>
    <row r="48" spans="1:4" x14ac:dyDescent="0.25">
      <c r="A48" s="1"/>
      <c r="B48" s="1" t="s">
        <v>320</v>
      </c>
      <c r="C48" s="2"/>
      <c r="D48" s="2">
        <v>6303.81</v>
      </c>
    </row>
    <row r="49" spans="1:4" x14ac:dyDescent="0.25">
      <c r="A49" s="1"/>
      <c r="B49" s="1" t="s">
        <v>41</v>
      </c>
      <c r="C49" s="2"/>
      <c r="D49" s="2">
        <v>3318580.3</v>
      </c>
    </row>
    <row r="50" spans="1:4" x14ac:dyDescent="0.25">
      <c r="A50" s="1"/>
      <c r="B50" s="1" t="s">
        <v>321</v>
      </c>
      <c r="C50" s="2"/>
      <c r="D50" s="2">
        <v>113491.96</v>
      </c>
    </row>
    <row r="51" spans="1:4" x14ac:dyDescent="0.25">
      <c r="A51" s="1"/>
      <c r="B51" s="1" t="s">
        <v>322</v>
      </c>
      <c r="C51" s="2">
        <v>8140.29</v>
      </c>
      <c r="D51" s="2"/>
    </row>
    <row r="52" spans="1:4" x14ac:dyDescent="0.25">
      <c r="A52" s="1"/>
      <c r="B52" s="1" t="s">
        <v>323</v>
      </c>
      <c r="C52" s="2">
        <v>553631.52</v>
      </c>
      <c r="D52" s="2"/>
    </row>
    <row r="53" spans="1:4" x14ac:dyDescent="0.25">
      <c r="A53" s="1"/>
      <c r="B53" s="1" t="s">
        <v>324</v>
      </c>
      <c r="C53" s="2">
        <v>908.41</v>
      </c>
      <c r="D53" s="2"/>
    </row>
    <row r="54" spans="1:4" x14ac:dyDescent="0.25">
      <c r="A54" s="1"/>
      <c r="B54" s="1" t="s">
        <v>325</v>
      </c>
      <c r="C54" s="2">
        <v>57025.760000000002</v>
      </c>
      <c r="D54" s="2"/>
    </row>
    <row r="55" spans="1:4" x14ac:dyDescent="0.25">
      <c r="A55" s="1"/>
      <c r="B55" s="1" t="s">
        <v>326</v>
      </c>
      <c r="C55" s="2">
        <v>59998.400000000001</v>
      </c>
      <c r="D55" s="2"/>
    </row>
    <row r="56" spans="1:4" x14ac:dyDescent="0.25">
      <c r="A56" s="1"/>
      <c r="B56" s="1" t="s">
        <v>327</v>
      </c>
      <c r="C56" s="2">
        <v>10909.23</v>
      </c>
      <c r="D56" s="2"/>
    </row>
    <row r="57" spans="1:4" x14ac:dyDescent="0.25">
      <c r="A57" s="1"/>
      <c r="B57" s="1" t="s">
        <v>328</v>
      </c>
      <c r="C57" s="2">
        <v>89.44</v>
      </c>
      <c r="D57" s="2"/>
    </row>
    <row r="58" spans="1:4" x14ac:dyDescent="0.25">
      <c r="A58" s="1"/>
      <c r="B58" s="1" t="s">
        <v>329</v>
      </c>
      <c r="C58" s="2">
        <v>553.35</v>
      </c>
      <c r="D58" s="2"/>
    </row>
    <row r="59" spans="1:4" x14ac:dyDescent="0.25">
      <c r="A59" s="1"/>
      <c r="B59" s="1" t="s">
        <v>330</v>
      </c>
      <c r="C59" s="2">
        <v>725.74</v>
      </c>
      <c r="D59" s="2"/>
    </row>
    <row r="60" spans="1:4" x14ac:dyDescent="0.25">
      <c r="A60" s="1"/>
      <c r="B60" s="1" t="s">
        <v>331</v>
      </c>
      <c r="C60" s="2">
        <v>5211.3999999999996</v>
      </c>
      <c r="D60" s="2"/>
    </row>
    <row r="61" spans="1:4" x14ac:dyDescent="0.25">
      <c r="A61" s="1"/>
      <c r="B61" s="1" t="s">
        <v>332</v>
      </c>
      <c r="C61" s="2">
        <v>9953.7000000000007</v>
      </c>
      <c r="D61" s="2"/>
    </row>
    <row r="62" spans="1:4" x14ac:dyDescent="0.25">
      <c r="A62" s="1"/>
      <c r="B62" s="1" t="s">
        <v>333</v>
      </c>
      <c r="C62" s="2">
        <v>203.51</v>
      </c>
      <c r="D62" s="2"/>
    </row>
    <row r="63" spans="1:4" x14ac:dyDescent="0.25">
      <c r="A63" s="1"/>
      <c r="B63" s="1" t="s">
        <v>334</v>
      </c>
      <c r="C63" s="2">
        <v>949.56</v>
      </c>
      <c r="D63" s="2"/>
    </row>
    <row r="64" spans="1:4" x14ac:dyDescent="0.25">
      <c r="A64" s="1"/>
      <c r="B64" s="1" t="s">
        <v>335</v>
      </c>
      <c r="C64" s="2">
        <v>9730.15</v>
      </c>
      <c r="D64" s="2"/>
    </row>
    <row r="65" spans="1:4" x14ac:dyDescent="0.25">
      <c r="A65" s="1"/>
      <c r="B65" s="1" t="s">
        <v>336</v>
      </c>
      <c r="C65" s="2">
        <v>278014.92</v>
      </c>
      <c r="D65" s="2"/>
    </row>
    <row r="66" spans="1:4" x14ac:dyDescent="0.25">
      <c r="A66" s="1"/>
      <c r="B66" s="1" t="s">
        <v>337</v>
      </c>
      <c r="C66" s="2">
        <v>24274.5</v>
      </c>
      <c r="D66" s="2"/>
    </row>
    <row r="67" spans="1:4" x14ac:dyDescent="0.25">
      <c r="A67" s="1"/>
      <c r="B67" s="1" t="s">
        <v>338</v>
      </c>
      <c r="C67" s="2">
        <v>35507.760000000002</v>
      </c>
      <c r="D67" s="2"/>
    </row>
    <row r="68" spans="1:4" x14ac:dyDescent="0.25">
      <c r="A68" s="1"/>
      <c r="B68" s="1" t="s">
        <v>339</v>
      </c>
      <c r="C68" s="2">
        <v>4062</v>
      </c>
      <c r="D68" s="2"/>
    </row>
    <row r="69" spans="1:4" x14ac:dyDescent="0.25">
      <c r="A69" s="1"/>
      <c r="B69" s="1" t="s">
        <v>340</v>
      </c>
      <c r="C69" s="2">
        <v>236.91</v>
      </c>
      <c r="D69" s="2"/>
    </row>
    <row r="70" spans="1:4" x14ac:dyDescent="0.25">
      <c r="A70" s="1"/>
      <c r="B70" s="1" t="s">
        <v>341</v>
      </c>
      <c r="C70" s="2">
        <v>700.7</v>
      </c>
      <c r="D70" s="2"/>
    </row>
    <row r="71" spans="1:4" x14ac:dyDescent="0.25">
      <c r="A71" s="1"/>
      <c r="B71" s="1" t="s">
        <v>342</v>
      </c>
      <c r="C71" s="2">
        <v>1420.93</v>
      </c>
      <c r="D71" s="2"/>
    </row>
    <row r="72" spans="1:4" x14ac:dyDescent="0.25">
      <c r="A72" s="1"/>
      <c r="B72" s="1" t="s">
        <v>343</v>
      </c>
      <c r="C72" s="2">
        <v>7308.08</v>
      </c>
      <c r="D72" s="2"/>
    </row>
    <row r="73" spans="1:4" x14ac:dyDescent="0.25">
      <c r="A73" s="1"/>
      <c r="B73" s="1" t="s">
        <v>344</v>
      </c>
      <c r="C73" s="2">
        <v>521.03</v>
      </c>
      <c r="D73" s="2"/>
    </row>
    <row r="74" spans="1:4" x14ac:dyDescent="0.25">
      <c r="A74" s="1"/>
      <c r="B74" s="1" t="s">
        <v>345</v>
      </c>
      <c r="C74" s="2">
        <v>36645</v>
      </c>
      <c r="D74" s="2"/>
    </row>
    <row r="75" spans="1:4" x14ac:dyDescent="0.25">
      <c r="A75" s="1"/>
      <c r="B75" s="1" t="s">
        <v>346</v>
      </c>
      <c r="C75" s="2">
        <v>3648.06</v>
      </c>
      <c r="D75" s="2"/>
    </row>
    <row r="76" spans="1:4" x14ac:dyDescent="0.25">
      <c r="A76" s="1"/>
      <c r="B76" s="1" t="s">
        <v>347</v>
      </c>
      <c r="C76" s="2">
        <v>169</v>
      </c>
      <c r="D76" s="2"/>
    </row>
    <row r="77" spans="1:4" x14ac:dyDescent="0.25">
      <c r="A77" s="1"/>
      <c r="B77" s="1" t="s">
        <v>348</v>
      </c>
      <c r="C77" s="2">
        <v>80</v>
      </c>
      <c r="D77" s="2"/>
    </row>
    <row r="78" spans="1:4" x14ac:dyDescent="0.25">
      <c r="A78" s="1"/>
      <c r="B78" s="1" t="s">
        <v>349</v>
      </c>
      <c r="C78" s="2">
        <v>119</v>
      </c>
      <c r="D78" s="2"/>
    </row>
    <row r="79" spans="1:4" x14ac:dyDescent="0.25">
      <c r="A79" s="1"/>
      <c r="B79" s="1" t="s">
        <v>350</v>
      </c>
      <c r="C79" s="2">
        <v>546.17999999999995</v>
      </c>
      <c r="D79" s="2"/>
    </row>
    <row r="80" spans="1:4" x14ac:dyDescent="0.25">
      <c r="A80" s="1"/>
      <c r="B80" s="1" t="s">
        <v>351</v>
      </c>
      <c r="C80" s="2">
        <v>8405.44</v>
      </c>
      <c r="D80" s="2"/>
    </row>
    <row r="81" spans="1:4" x14ac:dyDescent="0.25">
      <c r="A81" s="1"/>
      <c r="B81" s="1" t="s">
        <v>352</v>
      </c>
      <c r="C81" s="2">
        <v>330227.28999999998</v>
      </c>
      <c r="D81" s="2"/>
    </row>
    <row r="82" spans="1:4" x14ac:dyDescent="0.25">
      <c r="A82" s="1"/>
      <c r="B82" s="1" t="s">
        <v>353</v>
      </c>
      <c r="C82" s="2">
        <v>16549.41</v>
      </c>
      <c r="D82" s="2"/>
    </row>
    <row r="83" spans="1:4" x14ac:dyDescent="0.25">
      <c r="A83" s="1"/>
      <c r="B83" s="1" t="s">
        <v>354</v>
      </c>
      <c r="C83" s="2">
        <v>6809.24</v>
      </c>
      <c r="D83" s="2"/>
    </row>
    <row r="84" spans="1:4" x14ac:dyDescent="0.25">
      <c r="A84" s="1"/>
      <c r="B84" s="1" t="s">
        <v>355</v>
      </c>
      <c r="C84" s="2">
        <v>22398.3</v>
      </c>
      <c r="D84" s="2"/>
    </row>
    <row r="85" spans="1:4" x14ac:dyDescent="0.25">
      <c r="A85" s="1"/>
      <c r="B85" s="1" t="s">
        <v>356</v>
      </c>
      <c r="C85" s="2">
        <v>119689.57</v>
      </c>
      <c r="D85" s="2"/>
    </row>
    <row r="86" spans="1:4" x14ac:dyDescent="0.25">
      <c r="A86" s="1"/>
      <c r="B86" s="1" t="s">
        <v>357</v>
      </c>
      <c r="C86" s="2">
        <v>32256.91</v>
      </c>
      <c r="D86" s="2"/>
    </row>
    <row r="87" spans="1:4" x14ac:dyDescent="0.25">
      <c r="A87" s="1"/>
      <c r="B87" s="1" t="s">
        <v>358</v>
      </c>
      <c r="C87" s="2">
        <v>46554.71</v>
      </c>
      <c r="D87" s="2"/>
    </row>
    <row r="88" spans="1:4" x14ac:dyDescent="0.25">
      <c r="A88" s="1"/>
      <c r="B88" s="1" t="s">
        <v>359</v>
      </c>
      <c r="C88" s="2">
        <v>1648.3</v>
      </c>
      <c r="D88" s="2"/>
    </row>
    <row r="89" spans="1:4" x14ac:dyDescent="0.25">
      <c r="A89" s="1"/>
      <c r="B89" s="1" t="s">
        <v>360</v>
      </c>
      <c r="C89" s="2">
        <v>561.72</v>
      </c>
      <c r="D89" s="2"/>
    </row>
    <row r="90" spans="1:4" x14ac:dyDescent="0.25">
      <c r="A90" s="1"/>
      <c r="B90" s="1" t="s">
        <v>361</v>
      </c>
      <c r="C90" s="2">
        <v>8.4</v>
      </c>
      <c r="D90" s="2"/>
    </row>
    <row r="91" spans="1:4" x14ac:dyDescent="0.25">
      <c r="A91" s="1"/>
      <c r="B91" s="1" t="s">
        <v>362</v>
      </c>
      <c r="C91" s="2">
        <v>321668.38</v>
      </c>
      <c r="D91" s="2"/>
    </row>
    <row r="92" spans="1:4" x14ac:dyDescent="0.25">
      <c r="A92" s="1"/>
      <c r="B92" s="1" t="s">
        <v>363</v>
      </c>
      <c r="C92" s="2">
        <v>12878.09</v>
      </c>
      <c r="D92" s="2"/>
    </row>
    <row r="93" spans="1:4" x14ac:dyDescent="0.25">
      <c r="A93" s="1"/>
      <c r="B93" s="1" t="s">
        <v>364</v>
      </c>
      <c r="C93" s="2">
        <v>8576.02</v>
      </c>
      <c r="D93" s="2"/>
    </row>
    <row r="94" spans="1:4" x14ac:dyDescent="0.25">
      <c r="A94" s="1"/>
      <c r="B94" s="1" t="s">
        <v>365</v>
      </c>
      <c r="C94" s="2">
        <v>98.81</v>
      </c>
      <c r="D94" s="2"/>
    </row>
    <row r="95" spans="1:4" x14ac:dyDescent="0.25">
      <c r="A95" s="1"/>
      <c r="B95" s="1" t="s">
        <v>366</v>
      </c>
      <c r="C95" s="2">
        <v>21.45</v>
      </c>
      <c r="D95" s="2"/>
    </row>
    <row r="96" spans="1:4" x14ac:dyDescent="0.25">
      <c r="A96" s="1"/>
      <c r="B96" s="1" t="s">
        <v>367</v>
      </c>
      <c r="C96" s="2">
        <v>803.28</v>
      </c>
      <c r="D96" s="2"/>
    </row>
    <row r="97" spans="1:4" x14ac:dyDescent="0.25">
      <c r="A97" s="1"/>
      <c r="B97" s="1" t="s">
        <v>368</v>
      </c>
      <c r="C97" s="2">
        <v>1892.28</v>
      </c>
      <c r="D97" s="2"/>
    </row>
    <row r="98" spans="1:4" x14ac:dyDescent="0.25">
      <c r="A98" s="1"/>
      <c r="B98" s="1" t="s">
        <v>369</v>
      </c>
      <c r="C98" s="2">
        <v>8111.85</v>
      </c>
      <c r="D98" s="2"/>
    </row>
    <row r="99" spans="1:4" x14ac:dyDescent="0.25">
      <c r="A99" s="1"/>
      <c r="B99" s="1" t="s">
        <v>370</v>
      </c>
      <c r="C99" s="2">
        <v>701.02</v>
      </c>
      <c r="D99" s="2"/>
    </row>
    <row r="100" spans="1:4" x14ac:dyDescent="0.25">
      <c r="A100" s="1"/>
      <c r="B100" s="1" t="s">
        <v>371</v>
      </c>
      <c r="C100" s="2">
        <v>324.7</v>
      </c>
      <c r="D100" s="2"/>
    </row>
    <row r="101" spans="1:4" x14ac:dyDescent="0.25">
      <c r="A101" s="1"/>
      <c r="B101" s="1" t="s">
        <v>372</v>
      </c>
      <c r="C101" s="2">
        <v>3110.4</v>
      </c>
      <c r="D101" s="2"/>
    </row>
    <row r="102" spans="1:4" x14ac:dyDescent="0.25">
      <c r="A102" s="1"/>
      <c r="B102" s="1" t="s">
        <v>373</v>
      </c>
      <c r="C102" s="2">
        <v>319</v>
      </c>
      <c r="D102" s="2"/>
    </row>
    <row r="103" spans="1:4" x14ac:dyDescent="0.25">
      <c r="A103" s="1"/>
      <c r="B103" s="1" t="s">
        <v>374</v>
      </c>
      <c r="C103" s="2">
        <v>4179.78</v>
      </c>
      <c r="D103" s="2"/>
    </row>
    <row r="104" spans="1:4" x14ac:dyDescent="0.25">
      <c r="A104" s="1"/>
      <c r="B104" s="1" t="s">
        <v>375</v>
      </c>
      <c r="C104" s="2">
        <v>3575.62</v>
      </c>
      <c r="D104" s="2"/>
    </row>
    <row r="105" spans="1:4" x14ac:dyDescent="0.25">
      <c r="A105" s="1"/>
      <c r="B105" s="1" t="s">
        <v>376</v>
      </c>
      <c r="C105" s="2">
        <v>1490.01</v>
      </c>
      <c r="D105" s="2"/>
    </row>
    <row r="106" spans="1:4" x14ac:dyDescent="0.25">
      <c r="A106" s="1"/>
      <c r="B106" s="1" t="s">
        <v>377</v>
      </c>
      <c r="C106" s="2">
        <v>263.51</v>
      </c>
      <c r="D106" s="2"/>
    </row>
    <row r="107" spans="1:4" x14ac:dyDescent="0.25">
      <c r="A107" s="1"/>
      <c r="B107" s="1" t="s">
        <v>378</v>
      </c>
      <c r="C107" s="2">
        <v>8.15</v>
      </c>
      <c r="D107" s="2"/>
    </row>
    <row r="108" spans="1:4" x14ac:dyDescent="0.25">
      <c r="A108" s="1"/>
      <c r="B108" s="1" t="s">
        <v>379</v>
      </c>
      <c r="C108" s="2">
        <v>2233.1999999999998</v>
      </c>
      <c r="D108" s="2"/>
    </row>
    <row r="109" spans="1:4" x14ac:dyDescent="0.25">
      <c r="A109" s="1"/>
      <c r="B109" s="1" t="s">
        <v>380</v>
      </c>
      <c r="C109" s="2">
        <v>263.10000000000002</v>
      </c>
      <c r="D109" s="2"/>
    </row>
    <row r="110" spans="1:4" x14ac:dyDescent="0.25">
      <c r="A110" s="1"/>
      <c r="B110" s="1" t="s">
        <v>381</v>
      </c>
      <c r="C110" s="2">
        <v>1875</v>
      </c>
      <c r="D110" s="2"/>
    </row>
    <row r="111" spans="1:4" x14ac:dyDescent="0.25">
      <c r="A111" s="1"/>
      <c r="B111" s="1" t="s">
        <v>382</v>
      </c>
      <c r="C111" s="2">
        <v>13914.86</v>
      </c>
      <c r="D111" s="2"/>
    </row>
    <row r="112" spans="1:4" x14ac:dyDescent="0.25">
      <c r="A112" s="1"/>
      <c r="B112" s="1" t="s">
        <v>383</v>
      </c>
      <c r="C112" s="2">
        <v>3600</v>
      </c>
      <c r="D112" s="2"/>
    </row>
    <row r="113" spans="1:4" x14ac:dyDescent="0.25">
      <c r="A113" s="1"/>
      <c r="B113" s="1" t="s">
        <v>384</v>
      </c>
      <c r="C113" s="2">
        <v>1121.42</v>
      </c>
      <c r="D113" s="2"/>
    </row>
    <row r="114" spans="1:4" x14ac:dyDescent="0.25">
      <c r="A114" s="1"/>
      <c r="B114" s="1" t="s">
        <v>385</v>
      </c>
      <c r="C114" s="2">
        <v>2456.25</v>
      </c>
      <c r="D114" s="2"/>
    </row>
    <row r="115" spans="1:4" x14ac:dyDescent="0.25">
      <c r="A115" s="1"/>
      <c r="B115" s="1" t="s">
        <v>386</v>
      </c>
      <c r="C115" s="2">
        <v>1700</v>
      </c>
      <c r="D115" s="2"/>
    </row>
    <row r="116" spans="1:4" x14ac:dyDescent="0.25">
      <c r="A116" s="1"/>
      <c r="B116" s="1" t="s">
        <v>387</v>
      </c>
      <c r="C116" s="2">
        <v>164.73</v>
      </c>
      <c r="D116" s="2"/>
    </row>
    <row r="117" spans="1:4" x14ac:dyDescent="0.25">
      <c r="A117" s="1"/>
      <c r="B117" s="1" t="s">
        <v>388</v>
      </c>
      <c r="C117" s="2">
        <v>517.86</v>
      </c>
      <c r="D117" s="2"/>
    </row>
    <row r="118" spans="1:4" x14ac:dyDescent="0.25">
      <c r="A118" s="1"/>
      <c r="B118" s="1" t="s">
        <v>389</v>
      </c>
      <c r="C118" s="2">
        <v>8082.53</v>
      </c>
      <c r="D118" s="2"/>
    </row>
    <row r="119" spans="1:4" x14ac:dyDescent="0.25">
      <c r="A119" s="1"/>
      <c r="B119" s="1" t="s">
        <v>390</v>
      </c>
      <c r="C119" s="2">
        <v>5688.6</v>
      </c>
      <c r="D119" s="2"/>
    </row>
    <row r="120" spans="1:4" x14ac:dyDescent="0.25">
      <c r="A120" s="1"/>
      <c r="B120" s="1" t="s">
        <v>391</v>
      </c>
      <c r="C120" s="2">
        <v>6388.61</v>
      </c>
      <c r="D120" s="2"/>
    </row>
    <row r="121" spans="1:4" x14ac:dyDescent="0.25">
      <c r="A121" s="1"/>
      <c r="B121" s="1" t="s">
        <v>392</v>
      </c>
      <c r="C121" s="2">
        <v>27550</v>
      </c>
      <c r="D121" s="2"/>
    </row>
    <row r="122" spans="1:4" x14ac:dyDescent="0.25">
      <c r="A122" s="1"/>
      <c r="B122" s="1" t="s">
        <v>393</v>
      </c>
      <c r="C122" s="2">
        <v>493.07</v>
      </c>
      <c r="D122" s="2"/>
    </row>
    <row r="123" spans="1:4" x14ac:dyDescent="0.25">
      <c r="A123" s="1"/>
      <c r="B123" s="1" t="s">
        <v>394</v>
      </c>
      <c r="C123" s="2">
        <v>820</v>
      </c>
      <c r="D123" s="2"/>
    </row>
    <row r="124" spans="1:4" x14ac:dyDescent="0.25">
      <c r="A124" s="1"/>
      <c r="B124" s="1" t="s">
        <v>395</v>
      </c>
      <c r="C124" s="2">
        <v>270</v>
      </c>
      <c r="D124" s="2"/>
    </row>
    <row r="125" spans="1:4" x14ac:dyDescent="0.25">
      <c r="A125" s="1"/>
      <c r="B125" s="1" t="s">
        <v>396</v>
      </c>
      <c r="C125" s="2">
        <v>7500</v>
      </c>
      <c r="D125" s="2"/>
    </row>
    <row r="126" spans="1:4" x14ac:dyDescent="0.25">
      <c r="A126" s="1"/>
      <c r="B126" s="1" t="s">
        <v>397</v>
      </c>
      <c r="C126" s="2">
        <v>1400</v>
      </c>
      <c r="D126" s="2"/>
    </row>
    <row r="127" spans="1:4" x14ac:dyDescent="0.25">
      <c r="A127" s="1"/>
      <c r="B127" s="1" t="s">
        <v>398</v>
      </c>
      <c r="C127" s="2">
        <v>5510.5</v>
      </c>
      <c r="D127" s="2"/>
    </row>
    <row r="128" spans="1:4" x14ac:dyDescent="0.25">
      <c r="A128" s="1"/>
      <c r="B128" s="1" t="s">
        <v>399</v>
      </c>
      <c r="C128" s="2">
        <v>227140.08</v>
      </c>
      <c r="D128" s="2"/>
    </row>
    <row r="129" spans="1:4" x14ac:dyDescent="0.25">
      <c r="A129" s="1"/>
      <c r="B129" s="1" t="s">
        <v>400</v>
      </c>
      <c r="C129" s="2">
        <v>1033.6300000000001</v>
      </c>
      <c r="D129" s="2"/>
    </row>
    <row r="130" spans="1:4" x14ac:dyDescent="0.25">
      <c r="A130" s="1"/>
      <c r="B130" s="1" t="s">
        <v>401</v>
      </c>
      <c r="C130" s="2">
        <v>62740.08</v>
      </c>
      <c r="D130" s="2"/>
    </row>
    <row r="131" spans="1:4" x14ac:dyDescent="0.25">
      <c r="A131" s="1"/>
      <c r="B131" s="1" t="s">
        <v>402</v>
      </c>
      <c r="C131" s="2">
        <v>26186</v>
      </c>
      <c r="D131" s="2"/>
    </row>
    <row r="132" spans="1:4" x14ac:dyDescent="0.25">
      <c r="A132" s="1"/>
      <c r="B132" s="1" t="s">
        <v>403</v>
      </c>
      <c r="C132" s="2">
        <v>22273.11</v>
      </c>
      <c r="D132" s="2"/>
    </row>
    <row r="133" spans="1:4" x14ac:dyDescent="0.25">
      <c r="A133" s="1"/>
      <c r="B133" s="1" t="s">
        <v>404</v>
      </c>
      <c r="C133" s="2">
        <v>1927.68</v>
      </c>
      <c r="D133" s="2"/>
    </row>
    <row r="134" spans="1:4" x14ac:dyDescent="0.25">
      <c r="A134" s="1"/>
      <c r="B134" s="1" t="s">
        <v>405</v>
      </c>
      <c r="C134" s="2">
        <v>6199.74</v>
      </c>
      <c r="D134" s="2"/>
    </row>
    <row r="135" spans="1:4" x14ac:dyDescent="0.25">
      <c r="A135" s="1"/>
      <c r="B135" s="1" t="s">
        <v>406</v>
      </c>
      <c r="C135" s="2">
        <v>2976.25</v>
      </c>
      <c r="D135" s="2"/>
    </row>
    <row r="136" spans="1:4" x14ac:dyDescent="0.25">
      <c r="A136" s="1"/>
      <c r="B136" s="1" t="s">
        <v>407</v>
      </c>
      <c r="C136" s="2">
        <v>72360.52</v>
      </c>
      <c r="D136" s="2"/>
    </row>
    <row r="137" spans="1:4" x14ac:dyDescent="0.25">
      <c r="A137" s="1"/>
      <c r="B137" s="1" t="s">
        <v>408</v>
      </c>
      <c r="C137" s="2">
        <v>6263.73</v>
      </c>
      <c r="D137" s="2"/>
    </row>
    <row r="138" spans="1:4" x14ac:dyDescent="0.25">
      <c r="A138" s="1"/>
      <c r="B138" s="1" t="s">
        <v>409</v>
      </c>
      <c r="C138" s="2">
        <v>21627.7</v>
      </c>
      <c r="D138" s="2"/>
    </row>
    <row r="139" spans="1:4" x14ac:dyDescent="0.25">
      <c r="A139" s="1"/>
      <c r="B139" s="1" t="s">
        <v>410</v>
      </c>
      <c r="C139" s="2">
        <v>7939.37</v>
      </c>
      <c r="D139" s="2"/>
    </row>
    <row r="140" spans="1:4" x14ac:dyDescent="0.25">
      <c r="A140" s="1"/>
      <c r="B140" s="1" t="s">
        <v>411</v>
      </c>
      <c r="C140" s="2">
        <v>1562.33</v>
      </c>
      <c r="D140" s="2"/>
    </row>
    <row r="141" spans="1:4" x14ac:dyDescent="0.25">
      <c r="A141" s="1"/>
      <c r="B141" s="1" t="s">
        <v>412</v>
      </c>
      <c r="C141" s="2">
        <v>165</v>
      </c>
      <c r="D141" s="2"/>
    </row>
    <row r="142" spans="1:4" x14ac:dyDescent="0.25">
      <c r="A142" s="1"/>
      <c r="B142" s="1" t="s">
        <v>413</v>
      </c>
      <c r="C142" s="2">
        <v>14744.02</v>
      </c>
      <c r="D142" s="2"/>
    </row>
    <row r="143" spans="1:4" x14ac:dyDescent="0.25">
      <c r="A143" s="1"/>
      <c r="B143" s="1" t="s">
        <v>414</v>
      </c>
      <c r="C143" s="2">
        <v>7057.87</v>
      </c>
      <c r="D143" s="2"/>
    </row>
    <row r="144" spans="1:4" x14ac:dyDescent="0.25">
      <c r="A144" s="1"/>
      <c r="B144" s="1" t="s">
        <v>415</v>
      </c>
      <c r="C144" s="2">
        <v>16305.44</v>
      </c>
      <c r="D144" s="2"/>
    </row>
    <row r="145" spans="1:4" x14ac:dyDescent="0.25">
      <c r="A145" s="1"/>
      <c r="B145" s="1" t="s">
        <v>416</v>
      </c>
      <c r="C145" s="2">
        <v>53.94</v>
      </c>
      <c r="D145" s="2"/>
    </row>
    <row r="146" spans="1:4" x14ac:dyDescent="0.25">
      <c r="A146" s="1"/>
      <c r="B146" s="1" t="s">
        <v>417</v>
      </c>
      <c r="C146" s="2">
        <v>4269.6499999999996</v>
      </c>
      <c r="D146" s="2"/>
    </row>
    <row r="147" spans="1:4" x14ac:dyDescent="0.25">
      <c r="A147" s="1"/>
      <c r="B147" s="1" t="s">
        <v>418</v>
      </c>
      <c r="C147" s="2">
        <v>1056.8499999999999</v>
      </c>
      <c r="D147" s="2"/>
    </row>
    <row r="148" spans="1:4" x14ac:dyDescent="0.25">
      <c r="A148" s="1"/>
      <c r="B148" s="1" t="s">
        <v>419</v>
      </c>
      <c r="C148" s="2">
        <v>4108.2299999999996</v>
      </c>
      <c r="D148" s="2"/>
    </row>
    <row r="149" spans="1:4" x14ac:dyDescent="0.25">
      <c r="A149" s="1"/>
      <c r="B149" s="1" t="s">
        <v>420</v>
      </c>
      <c r="C149" s="2">
        <v>630.48</v>
      </c>
      <c r="D149" s="2"/>
    </row>
    <row r="150" spans="1:4" x14ac:dyDescent="0.25">
      <c r="A150" s="1"/>
      <c r="B150" s="1" t="s">
        <v>421</v>
      </c>
      <c r="C150" s="2">
        <v>955.4</v>
      </c>
      <c r="D150" s="2"/>
    </row>
    <row r="151" spans="1:4" x14ac:dyDescent="0.25">
      <c r="A151" s="1"/>
      <c r="B151" s="1" t="s">
        <v>422</v>
      </c>
      <c r="C151" s="2">
        <v>1098.58</v>
      </c>
      <c r="D151" s="2"/>
    </row>
    <row r="152" spans="1:4" x14ac:dyDescent="0.25">
      <c r="A152" s="1"/>
      <c r="B152" s="1" t="s">
        <v>423</v>
      </c>
      <c r="C152" s="2">
        <v>6403.29</v>
      </c>
      <c r="D152" s="2"/>
    </row>
    <row r="153" spans="1:4" x14ac:dyDescent="0.25">
      <c r="A153" s="1"/>
      <c r="B153" s="1" t="s">
        <v>54</v>
      </c>
      <c r="C153" s="2">
        <v>2678.31</v>
      </c>
      <c r="D153" s="2"/>
    </row>
    <row r="154" spans="1:4" x14ac:dyDescent="0.25">
      <c r="A154" s="1"/>
      <c r="B154" s="1" t="s">
        <v>424</v>
      </c>
      <c r="C154" s="2">
        <v>1300</v>
      </c>
      <c r="D154" s="2"/>
    </row>
    <row r="155" spans="1:4" x14ac:dyDescent="0.25">
      <c r="A155" s="1"/>
      <c r="B155" s="1" t="s">
        <v>425</v>
      </c>
      <c r="C155" s="2">
        <v>942.93</v>
      </c>
      <c r="D155" s="2"/>
    </row>
    <row r="156" spans="1:4" x14ac:dyDescent="0.25">
      <c r="A156" s="1"/>
      <c r="B156" s="1" t="s">
        <v>426</v>
      </c>
      <c r="C156" s="2">
        <v>12.46</v>
      </c>
      <c r="D156" s="2"/>
    </row>
    <row r="157" spans="1:4" x14ac:dyDescent="0.25">
      <c r="A157" s="1"/>
      <c r="B157" s="1" t="s">
        <v>427</v>
      </c>
      <c r="C157" s="2">
        <v>5415.35</v>
      </c>
      <c r="D157" s="2"/>
    </row>
    <row r="158" spans="1:4" x14ac:dyDescent="0.25">
      <c r="A158" s="1"/>
      <c r="B158" s="1" t="s">
        <v>428</v>
      </c>
      <c r="C158" s="2">
        <v>11562.78</v>
      </c>
      <c r="D158" s="2"/>
    </row>
    <row r="159" spans="1:4" x14ac:dyDescent="0.25">
      <c r="A159" s="1"/>
      <c r="B159" s="1" t="s">
        <v>429</v>
      </c>
      <c r="C159" s="2">
        <v>516.25</v>
      </c>
      <c r="D159" s="2"/>
    </row>
    <row r="160" spans="1:4" x14ac:dyDescent="0.25">
      <c r="A160" s="1"/>
      <c r="B160" s="1" t="s">
        <v>430</v>
      </c>
      <c r="C160" s="2">
        <v>28640.04</v>
      </c>
      <c r="D160" s="2"/>
    </row>
    <row r="161" spans="1:4" x14ac:dyDescent="0.25">
      <c r="A161" s="1"/>
      <c r="B161" s="1" t="s">
        <v>431</v>
      </c>
      <c r="C161" s="2">
        <v>2817.11</v>
      </c>
      <c r="D161" s="2"/>
    </row>
    <row r="162" spans="1:4" x14ac:dyDescent="0.25">
      <c r="A162" s="1"/>
      <c r="B162" s="1" t="s">
        <v>432</v>
      </c>
      <c r="C162" s="2">
        <v>77536.77</v>
      </c>
      <c r="D162" s="2"/>
    </row>
    <row r="163" spans="1:4" x14ac:dyDescent="0.25">
      <c r="A163" s="1"/>
      <c r="B163" s="1" t="s">
        <v>433</v>
      </c>
      <c r="C163" s="2">
        <v>375701.16</v>
      </c>
      <c r="D163" s="2"/>
    </row>
    <row r="164" spans="1:4" x14ac:dyDescent="0.25">
      <c r="A164" s="1"/>
      <c r="B164" s="1" t="s">
        <v>434</v>
      </c>
      <c r="C164" s="2">
        <v>545</v>
      </c>
      <c r="D164" s="2"/>
    </row>
    <row r="165" spans="1:4" x14ac:dyDescent="0.25">
      <c r="A165" s="1"/>
      <c r="B165" s="1" t="s">
        <v>435</v>
      </c>
      <c r="C165" s="2">
        <v>6090.2</v>
      </c>
      <c r="D165" s="2"/>
    </row>
    <row r="166" spans="1:4" x14ac:dyDescent="0.25">
      <c r="A166" s="1"/>
      <c r="B166" s="1" t="s">
        <v>436</v>
      </c>
      <c r="C166" s="2">
        <v>4110.6499999999996</v>
      </c>
      <c r="D166" s="2"/>
    </row>
    <row r="167" spans="1:4" x14ac:dyDescent="0.25">
      <c r="A167" s="1"/>
      <c r="B167" s="1" t="s">
        <v>437</v>
      </c>
      <c r="C167" s="2">
        <v>35039.1</v>
      </c>
      <c r="D167" s="2"/>
    </row>
    <row r="168" spans="1:4" x14ac:dyDescent="0.25">
      <c r="A168" s="1"/>
      <c r="B168" s="1" t="s">
        <v>438</v>
      </c>
      <c r="C168" s="2">
        <v>7737.6</v>
      </c>
      <c r="D168" s="2"/>
    </row>
    <row r="169" spans="1:4" x14ac:dyDescent="0.25">
      <c r="A169" s="1"/>
      <c r="B169" s="1" t="s">
        <v>439</v>
      </c>
      <c r="C169" s="2">
        <v>5219.22</v>
      </c>
      <c r="D169" s="2"/>
    </row>
    <row r="170" spans="1:4" x14ac:dyDescent="0.25">
      <c r="A170" s="1"/>
      <c r="B170" s="1" t="s">
        <v>440</v>
      </c>
      <c r="C170" s="2">
        <v>15205.72</v>
      </c>
      <c r="D170" s="2"/>
    </row>
    <row r="171" spans="1:4" x14ac:dyDescent="0.25">
      <c r="A171" s="1"/>
      <c r="B171" s="1" t="s">
        <v>441</v>
      </c>
      <c r="C171" s="2">
        <v>147.32</v>
      </c>
      <c r="D171" s="2"/>
    </row>
    <row r="172" spans="1:4" x14ac:dyDescent="0.25">
      <c r="A172" s="1"/>
      <c r="B172" s="1" t="s">
        <v>442</v>
      </c>
      <c r="C172" s="2">
        <v>4216.21</v>
      </c>
      <c r="D172" s="2"/>
    </row>
    <row r="173" spans="1:4" x14ac:dyDescent="0.25">
      <c r="A173" s="1"/>
      <c r="B173" s="1" t="s">
        <v>443</v>
      </c>
      <c r="C173" s="2">
        <v>24653.81</v>
      </c>
      <c r="D173" s="2"/>
    </row>
    <row r="174" spans="1:4" x14ac:dyDescent="0.25">
      <c r="A174" s="1"/>
      <c r="B174" s="1" t="s">
        <v>444</v>
      </c>
      <c r="C174" s="2">
        <v>6132</v>
      </c>
      <c r="D174" s="2"/>
    </row>
    <row r="175" spans="1:4" x14ac:dyDescent="0.25">
      <c r="A175" s="1"/>
      <c r="B175" s="1" t="s">
        <v>445</v>
      </c>
      <c r="C175" s="2">
        <v>35.32</v>
      </c>
      <c r="D175" s="2"/>
    </row>
    <row r="176" spans="1:4" x14ac:dyDescent="0.25">
      <c r="A176" s="1"/>
      <c r="B176" s="1" t="s">
        <v>446</v>
      </c>
      <c r="C176" s="2">
        <v>925.75</v>
      </c>
      <c r="D176" s="2"/>
    </row>
    <row r="177" spans="1:4" x14ac:dyDescent="0.25">
      <c r="A177" s="1"/>
      <c r="B177" s="1" t="s">
        <v>447</v>
      </c>
      <c r="C177" s="2">
        <v>117</v>
      </c>
      <c r="D177" s="2"/>
    </row>
    <row r="178" spans="1:4" ht="15.75" thickBot="1" x14ac:dyDescent="0.3">
      <c r="A178" s="1"/>
      <c r="B178" s="1" t="s">
        <v>448</v>
      </c>
      <c r="C178" s="4">
        <v>3196</v>
      </c>
      <c r="D178" s="4"/>
    </row>
    <row r="179" spans="1:4" s="7" customFormat="1" ht="12" thickBot="1" x14ac:dyDescent="0.25">
      <c r="A179" s="1" t="s">
        <v>449</v>
      </c>
      <c r="B179" s="1"/>
      <c r="C179" s="6">
        <f>ROUND(SUM(C3:C178),5)</f>
        <v>9902600.4900000002</v>
      </c>
      <c r="D179" s="6">
        <f>ROUND(SUM(D3:D178),5)</f>
        <v>9902600.4900000002</v>
      </c>
    </row>
    <row r="180" spans="1:4" ht="15.75" thickTop="1" x14ac:dyDescent="0.25"/>
  </sheetData>
  <pageMargins left="0.7" right="0.7" top="0.75" bottom="0.75" header="0.1" footer="0.3"/>
  <pageSetup orientation="portrait" horizontalDpi="1200" verticalDpi="1200" r:id="rId1"/>
  <headerFooter>
    <oddHeader>&amp;L&amp;"Arial,Bold"&amp;8 11:14 AM
&amp;"Arial,Bold"&amp;8 08/07/20
&amp;"Arial,Bold"&amp;8 Accrual Basis&amp;C&amp;"Arial,Bold"&amp;12 Pikes Peak School of Expeditionary Learning
&amp;"Arial,Bold"&amp;14 Trial Balance
&amp;"Arial,Bold"&amp;10 As of June 30, 2020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4097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714375</xdr:colOff>
                <xdr:row>1</xdr:row>
                <xdr:rowOff>28575</xdr:rowOff>
              </to>
            </anchor>
          </controlPr>
        </control>
      </mc:Choice>
      <mc:Fallback>
        <control shapeId="4097" r:id="rId4" name="FILTER"/>
      </mc:Fallback>
    </mc:AlternateContent>
    <mc:AlternateContent xmlns:mc="http://schemas.openxmlformats.org/markup-compatibility/2006">
      <mc:Choice Requires="x14">
        <control shapeId="4098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714375</xdr:colOff>
                <xdr:row>1</xdr:row>
                <xdr:rowOff>28575</xdr:rowOff>
              </to>
            </anchor>
          </controlPr>
        </control>
      </mc:Choice>
      <mc:Fallback>
        <control shapeId="4098" r:id="rId6" name="HEADER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E27"/>
  <sheetViews>
    <sheetView workbookViewId="0">
      <pane xSplit="2" ySplit="2" topLeftCell="C3" activePane="bottomRight" state="frozenSplit"/>
      <selection pane="topRight" activeCell="C1" sqref="C1"/>
      <selection pane="bottomLeft" activeCell="A3" sqref="A3"/>
      <selection pane="bottomRight"/>
    </sheetView>
  </sheetViews>
  <sheetFormatPr defaultRowHeight="15" x14ac:dyDescent="0.25"/>
  <cols>
    <col min="1" max="1" width="3" style="12" customWidth="1"/>
    <col min="2" max="2" width="63.42578125" style="12" customWidth="1"/>
    <col min="3" max="3" width="10" style="13" bestFit="1" customWidth="1"/>
    <col min="4" max="4" width="2.28515625" style="13" customWidth="1"/>
    <col min="5" max="5" width="10" style="13" bestFit="1" customWidth="1"/>
  </cols>
  <sheetData>
    <row r="1" spans="1:5" ht="15.75" thickBot="1" x14ac:dyDescent="0.3">
      <c r="A1" s="1"/>
      <c r="B1" s="1"/>
      <c r="C1" s="14" t="s">
        <v>0</v>
      </c>
      <c r="D1" s="17"/>
      <c r="E1" s="15"/>
    </row>
    <row r="2" spans="1:5" s="11" customFormat="1" ht="16.5" thickTop="1" thickBot="1" x14ac:dyDescent="0.3">
      <c r="A2" s="9"/>
      <c r="B2" s="9"/>
      <c r="C2" s="16" t="s">
        <v>282</v>
      </c>
      <c r="D2" s="22"/>
      <c r="E2" s="16" t="s">
        <v>283</v>
      </c>
    </row>
    <row r="3" spans="1:5" ht="15.75" thickTop="1" x14ac:dyDescent="0.25">
      <c r="A3" s="1"/>
      <c r="B3" s="1" t="s">
        <v>450</v>
      </c>
      <c r="C3" s="18">
        <v>15312.53</v>
      </c>
      <c r="D3" s="19"/>
      <c r="E3" s="18"/>
    </row>
    <row r="4" spans="1:5" x14ac:dyDescent="0.25">
      <c r="A4" s="1"/>
      <c r="B4" s="1" t="s">
        <v>451</v>
      </c>
      <c r="C4" s="18">
        <v>26357.27</v>
      </c>
      <c r="D4" s="19"/>
      <c r="E4" s="18"/>
    </row>
    <row r="5" spans="1:5" x14ac:dyDescent="0.25">
      <c r="A5" s="1"/>
      <c r="B5" s="1" t="s">
        <v>452</v>
      </c>
      <c r="C5" s="18">
        <v>0.06</v>
      </c>
      <c r="D5" s="19"/>
      <c r="E5" s="18"/>
    </row>
    <row r="6" spans="1:5" x14ac:dyDescent="0.25">
      <c r="A6" s="1"/>
      <c r="B6" s="1" t="s">
        <v>453</v>
      </c>
      <c r="C6" s="18">
        <v>5151967.49</v>
      </c>
      <c r="D6" s="19"/>
      <c r="E6" s="18"/>
    </row>
    <row r="7" spans="1:5" x14ac:dyDescent="0.25">
      <c r="A7" s="1"/>
      <c r="B7" s="1" t="s">
        <v>454</v>
      </c>
      <c r="C7" s="18">
        <v>109856.17</v>
      </c>
      <c r="D7" s="19"/>
      <c r="E7" s="18"/>
    </row>
    <row r="8" spans="1:5" x14ac:dyDescent="0.25">
      <c r="A8" s="1"/>
      <c r="B8" s="1" t="s">
        <v>455</v>
      </c>
      <c r="C8" s="18"/>
      <c r="D8" s="19"/>
      <c r="E8" s="18">
        <v>110140</v>
      </c>
    </row>
    <row r="9" spans="1:5" x14ac:dyDescent="0.25">
      <c r="A9" s="1"/>
      <c r="B9" s="1" t="s">
        <v>456</v>
      </c>
      <c r="C9" s="18">
        <v>183059.09</v>
      </c>
      <c r="D9" s="19"/>
      <c r="E9" s="18"/>
    </row>
    <row r="10" spans="1:5" x14ac:dyDescent="0.25">
      <c r="A10" s="1"/>
      <c r="B10" s="1" t="s">
        <v>457</v>
      </c>
      <c r="C10" s="18"/>
      <c r="D10" s="19"/>
      <c r="E10" s="18">
        <v>1364052</v>
      </c>
    </row>
    <row r="11" spans="1:5" x14ac:dyDescent="0.25">
      <c r="A11" s="1"/>
      <c r="B11" s="1" t="s">
        <v>458</v>
      </c>
      <c r="C11" s="18">
        <v>397874.67</v>
      </c>
      <c r="D11" s="19"/>
      <c r="E11" s="18"/>
    </row>
    <row r="12" spans="1:5" x14ac:dyDescent="0.25">
      <c r="A12" s="1"/>
      <c r="B12" s="1" t="s">
        <v>459</v>
      </c>
      <c r="C12" s="18">
        <v>42000</v>
      </c>
      <c r="D12" s="19"/>
      <c r="E12" s="18"/>
    </row>
    <row r="13" spans="1:5" x14ac:dyDescent="0.25">
      <c r="A13" s="1"/>
      <c r="B13" s="1" t="s">
        <v>460</v>
      </c>
      <c r="C13" s="18">
        <v>108505.2</v>
      </c>
      <c r="D13" s="19"/>
      <c r="E13" s="18"/>
    </row>
    <row r="14" spans="1:5" x14ac:dyDescent="0.25">
      <c r="A14" s="1"/>
      <c r="B14" s="1" t="s">
        <v>461</v>
      </c>
      <c r="C14" s="18">
        <v>912337</v>
      </c>
      <c r="D14" s="19"/>
      <c r="E14" s="18"/>
    </row>
    <row r="15" spans="1:5" x14ac:dyDescent="0.25">
      <c r="A15" s="1"/>
      <c r="B15" s="1" t="s">
        <v>462</v>
      </c>
      <c r="C15" s="18"/>
      <c r="D15" s="19"/>
      <c r="E15" s="18">
        <v>336126</v>
      </c>
    </row>
    <row r="16" spans="1:5" x14ac:dyDescent="0.25">
      <c r="A16" s="1"/>
      <c r="B16" s="1" t="s">
        <v>463</v>
      </c>
      <c r="C16" s="18"/>
      <c r="D16" s="19"/>
      <c r="E16" s="18">
        <v>16322.68</v>
      </c>
    </row>
    <row r="17" spans="1:5" x14ac:dyDescent="0.25">
      <c r="A17" s="1"/>
      <c r="B17" s="1" t="s">
        <v>464</v>
      </c>
      <c r="C17" s="18"/>
      <c r="D17" s="19"/>
      <c r="E17" s="18">
        <v>173280.2</v>
      </c>
    </row>
    <row r="18" spans="1:5" x14ac:dyDescent="0.25">
      <c r="A18" s="1"/>
      <c r="B18" s="1" t="s">
        <v>465</v>
      </c>
      <c r="C18" s="18"/>
      <c r="D18" s="19"/>
      <c r="E18" s="18">
        <v>5257552.53</v>
      </c>
    </row>
    <row r="19" spans="1:5" x14ac:dyDescent="0.25">
      <c r="A19" s="1"/>
      <c r="B19" s="1" t="s">
        <v>466</v>
      </c>
      <c r="C19" s="18">
        <v>599609.79</v>
      </c>
      <c r="D19" s="19"/>
      <c r="E19" s="18"/>
    </row>
    <row r="20" spans="1:5" x14ac:dyDescent="0.25">
      <c r="A20" s="1"/>
      <c r="B20" s="1" t="s">
        <v>467</v>
      </c>
      <c r="C20" s="18"/>
      <c r="D20" s="19"/>
      <c r="E20" s="18">
        <v>179595</v>
      </c>
    </row>
    <row r="21" spans="1:5" x14ac:dyDescent="0.25">
      <c r="A21" s="1"/>
      <c r="B21" s="1" t="s">
        <v>468</v>
      </c>
      <c r="C21" s="18"/>
      <c r="D21" s="19"/>
      <c r="E21" s="18">
        <v>162.05000000000001</v>
      </c>
    </row>
    <row r="22" spans="1:5" x14ac:dyDescent="0.25">
      <c r="A22" s="1"/>
      <c r="B22" s="1" t="s">
        <v>469</v>
      </c>
      <c r="C22" s="18"/>
      <c r="D22" s="19"/>
      <c r="E22" s="18">
        <v>375701.16</v>
      </c>
    </row>
    <row r="23" spans="1:5" x14ac:dyDescent="0.25">
      <c r="A23" s="1"/>
      <c r="B23" s="1" t="s">
        <v>470</v>
      </c>
      <c r="C23" s="18"/>
      <c r="D23" s="19"/>
      <c r="E23" s="18">
        <v>48366.84</v>
      </c>
    </row>
    <row r="24" spans="1:5" x14ac:dyDescent="0.25">
      <c r="A24" s="1"/>
      <c r="B24" s="1" t="s">
        <v>471</v>
      </c>
      <c r="C24" s="18">
        <v>193506.19</v>
      </c>
      <c r="D24" s="19"/>
      <c r="E24" s="18"/>
    </row>
    <row r="25" spans="1:5" ht="15.75" thickBot="1" x14ac:dyDescent="0.3">
      <c r="A25" s="1"/>
      <c r="B25" s="1" t="s">
        <v>472</v>
      </c>
      <c r="C25" s="20">
        <v>120913</v>
      </c>
      <c r="D25" s="19"/>
      <c r="E25" s="20"/>
    </row>
    <row r="26" spans="1:5" s="7" customFormat="1" ht="12" thickBot="1" x14ac:dyDescent="0.25">
      <c r="A26" s="1" t="s">
        <v>449</v>
      </c>
      <c r="B26" s="1"/>
      <c r="C26" s="21">
        <f>ROUND(SUM(C3:C25),5)</f>
        <v>7861298.46</v>
      </c>
      <c r="D26" s="1"/>
      <c r="E26" s="21">
        <f>ROUND(SUM(E3:E25),5)</f>
        <v>7861298.46</v>
      </c>
    </row>
    <row r="27" spans="1:5" ht="15.75" thickTop="1" x14ac:dyDescent="0.25"/>
  </sheetData>
  <pageMargins left="0.7" right="0.7" top="0.75" bottom="0.75" header="0.1" footer="0.3"/>
  <pageSetup orientation="portrait" horizontalDpi="1200" verticalDpi="1200" r:id="rId1"/>
  <headerFooter>
    <oddHeader>&amp;L&amp;"Arial,Bold"&amp;8 11:16 AM
&amp;"Arial,Bold"&amp;8 08/07/20
&amp;"Arial,Bold"&amp;8 Accrual Basis&amp;C&amp;"Arial,Bold"&amp;12 PPSEL Building Corporation
&amp;"Arial,Bold"&amp;14 Trial Balance
&amp;"Arial,Bold"&amp;10 As of June 30, 2020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5122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714375</xdr:colOff>
                <xdr:row>1</xdr:row>
                <xdr:rowOff>28575</xdr:rowOff>
              </to>
            </anchor>
          </controlPr>
        </control>
      </mc:Choice>
      <mc:Fallback>
        <control shapeId="5122" r:id="rId4" name="HEADER"/>
      </mc:Fallback>
    </mc:AlternateContent>
    <mc:AlternateContent xmlns:mc="http://schemas.openxmlformats.org/markup-compatibility/2006">
      <mc:Choice Requires="x14">
        <control shapeId="5121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714375</xdr:colOff>
                <xdr:row>1</xdr:row>
                <xdr:rowOff>28575</xdr:rowOff>
              </to>
            </anchor>
          </controlPr>
        </control>
      </mc:Choice>
      <mc:Fallback>
        <control shapeId="5121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Balance Sheet</vt:lpstr>
      <vt:lpstr>Summary Income Statement</vt:lpstr>
      <vt:lpstr>Detailed Income Statement</vt:lpstr>
      <vt:lpstr>PPSEL Trial Balance</vt:lpstr>
      <vt:lpstr>Building Corp Trial Balance</vt:lpstr>
      <vt:lpstr>'Balance Sheet'!Print_Titles</vt:lpstr>
      <vt:lpstr>'Building Corp Trial Balance'!Print_Titles</vt:lpstr>
      <vt:lpstr>'Detailed Income Statement'!Print_Titles</vt:lpstr>
      <vt:lpstr>'PPSEL Trial Balance'!Print_Titles</vt:lpstr>
      <vt:lpstr>'Summary Income Statement'!Print_Titles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Paulene</dc:creator>
  <cp:lastModifiedBy>Chris Paulene</cp:lastModifiedBy>
  <dcterms:created xsi:type="dcterms:W3CDTF">2020-08-07T17:07:36Z</dcterms:created>
  <dcterms:modified xsi:type="dcterms:W3CDTF">2020-08-07T17:17:00Z</dcterms:modified>
</cp:coreProperties>
</file>