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bookViews>
    <workbookView xWindow="0" yWindow="0" windowWidth="21570" windowHeight="8145"/>
  </bookViews>
  <sheets>
    <sheet name="Balance Sheet" sheetId="5" r:id="rId1"/>
    <sheet name="Summary Income Statement" sheetId="4" r:id="rId2"/>
    <sheet name="Detailed Income Statement" sheetId="3" r:id="rId3"/>
    <sheet name="PPSEL Trial Balance" sheetId="2" r:id="rId4"/>
    <sheet name="Building Corp Trial Balance" sheetId="1" r:id="rId5"/>
  </sheets>
  <definedNames>
    <definedName name="_xlnm.Print_Titles" localSheetId="0">'Balance Sheet'!$A:$F,'Balance Sheet'!$1:$1</definedName>
    <definedName name="_xlnm.Print_Titles" localSheetId="4">'Building Corp Trial Balance'!$A:$B,'Building Corp Trial Balance'!$1:$2</definedName>
    <definedName name="_xlnm.Print_Titles" localSheetId="2">'Detailed Income Statement'!$A:$H,'Detailed Income Statement'!$1:$1</definedName>
    <definedName name="_xlnm.Print_Titles" localSheetId="3">'PPSEL Trial Balance'!$A:$B,'PPSEL Trial Balance'!$1:$2</definedName>
    <definedName name="_xlnm.Print_Titles" localSheetId="1">'Summary Income Statement'!$A:$E,'Summary Income Statement'!$1:$1</definedName>
    <definedName name="QB_COLUMN_29" localSheetId="0" hidden="1">'Balance Sheet'!$G$1</definedName>
    <definedName name="QB_COLUMN_29" localSheetId="2" hidden="1">'Detailed Income Statement'!$I$1</definedName>
    <definedName name="QB_COLUMN_29" localSheetId="1" hidden="1">'Summary Income Statement'!$F$1</definedName>
    <definedName name="QB_COLUMN_290" localSheetId="4" hidden="1">'Building Corp Trial Balance'!$C$1</definedName>
    <definedName name="QB_COLUMN_290" localSheetId="3" hidden="1">'PPSEL Trial Balance'!$C$1</definedName>
    <definedName name="QB_COLUMN_57200" localSheetId="4" hidden="1">'Building Corp Trial Balance'!$C$2</definedName>
    <definedName name="QB_COLUMN_57200" localSheetId="3" hidden="1">'PPSEL Trial Balance'!$C$2</definedName>
    <definedName name="QB_COLUMN_58210" localSheetId="4" hidden="1">'Building Corp Trial Balance'!$D$2</definedName>
    <definedName name="QB_COLUMN_58210" localSheetId="3" hidden="1">'PPSEL Trial Balance'!$D$2</definedName>
    <definedName name="QB_DATA_0" localSheetId="0" hidden="1">'Balance Sheet'!$5:$5,'Balance Sheet'!$6:$6,'Balance Sheet'!$7:$7,'Balance Sheet'!$8:$8,'Balance Sheet'!$9:$9,'Balance Sheet'!$11:$11,'Balance Sheet'!$13:$13,'Balance Sheet'!$20:$20,'Balance Sheet'!$23:$23,'Balance Sheet'!$24:$24,'Balance Sheet'!$28:$28,'Balance Sheet'!$29:$29,'Balance Sheet'!$34:$34,'Balance Sheet'!$35:$35,'Balance Sheet'!$36:$36</definedName>
    <definedName name="QB_DATA_0" localSheetId="4" hidden="1">'Building Corp Trial Balance'!$3:$3,'Building Corp Trial Balance'!$4:$4,'Building Corp Trial Balance'!$5:$5,'Building Corp Trial Balance'!$6:$6,'Building Corp Trial Balance'!$7:$7,'Building Corp Trial Balance'!$8:$8,'Building Corp Trial Balance'!$9:$9,'Building Corp Trial Balance'!$10:$10,'Building Corp Trial Balance'!$11:$11,'Building Corp Trial Balance'!$12:$12,'Building Corp Trial Balance'!$13:$13,'Building Corp Trial Balance'!$14:$14,'Building Corp Trial Balance'!$15:$15,'Building Corp Trial Balance'!$16:$16,'Building Corp Trial Balance'!$17:$17,'Building Corp Trial Balance'!$18:$18</definedName>
    <definedName name="QB_DATA_0" localSheetId="2" hidden="1">'Detailed Income Statement'!$5:$5,'Detailed Income Statement'!$7:$7,'Detailed Income Statement'!$8:$8,'Detailed Income Statement'!$10:$10,'Detailed Income Statement'!$12:$12,'Detailed Income Statement'!$15:$15,'Detailed Income Statement'!$18:$18,'Detailed Income Statement'!$21:$21,'Detailed Income Statement'!$23:$23,'Detailed Income Statement'!$29:$29,'Detailed Income Statement'!$31:$31,'Detailed Income Statement'!$34:$34,'Detailed Income Statement'!$35:$35,'Detailed Income Statement'!$38:$38,'Detailed Income Statement'!$39:$39,'Detailed Income Statement'!$40:$40</definedName>
    <definedName name="QB_DATA_0" localSheetId="3" hidden="1">'PPSEL Trial Balance'!$3:$3,'PPSEL Trial Balance'!$4:$4,'PPSEL Trial Balance'!$5:$5,'PPSEL Trial Balance'!$6:$6,'PPSEL Trial Balance'!$7:$7,'PPSEL Trial Balance'!$8:$8,'PPSEL Trial Balance'!$9:$9,'PPSEL Trial Balance'!$10:$10,'PPSEL Trial Balance'!$11:$11,'PPSEL Trial Balance'!$12:$12,'PPSEL Trial Balance'!$13:$13,'PPSEL Trial Balance'!$14:$14,'PPSEL Trial Balance'!$15:$15,'PPSEL Trial Balance'!$16:$16,'PPSEL Trial Balance'!$17:$17,'PPSEL Trial Balance'!$18:$18</definedName>
    <definedName name="QB_DATA_0" localSheetId="1" hidden="1">'Summary Income Statement'!$4:$4,'Summary Income Statement'!$5:$5,'Summary Income Statement'!$6:$6,'Summary Income Statement'!$10:$10,'Summary Income Statement'!$11:$11,'Summary Income Statement'!$12:$12,'Summary Income Statement'!$13:$13,'Summary Income Statement'!$14:$14,'Summary Income Statement'!$15:$15,'Summary Income Statement'!$16:$16,'Summary Income Statement'!$17:$17,'Summary Income Statement'!$18:$18,'Summary Income Statement'!$19:$19,'Summary Income Statement'!$20:$20,'Summary Income Statement'!$21:$21</definedName>
    <definedName name="QB_DATA_1" localSheetId="4" hidden="1">'Building Corp Trial Balance'!$19:$19,'Building Corp Trial Balance'!$20:$20,'Building Corp Trial Balance'!$21:$21,'Building Corp Trial Balance'!$22:$22,'Building Corp Trial Balance'!$23:$23</definedName>
    <definedName name="QB_DATA_1" localSheetId="2" hidden="1">'Detailed Income Statement'!$42:$42,'Detailed Income Statement'!$45:$45,'Detailed Income Statement'!$47:$47,'Detailed Income Statement'!$48:$48,'Detailed Income Statement'!$52:$52,'Detailed Income Statement'!$54:$54,'Detailed Income Statement'!$57:$57,'Detailed Income Statement'!$61:$61,'Detailed Income Statement'!$62:$62,'Detailed Income Statement'!$64:$64,'Detailed Income Statement'!$65:$65,'Detailed Income Statement'!$66:$66,'Detailed Income Statement'!$67:$67,'Detailed Income Statement'!$68:$68,'Detailed Income Statement'!$71:$71,'Detailed Income Statement'!$74:$74</definedName>
    <definedName name="QB_DATA_1" localSheetId="3" hidden="1">'PPSEL Trial Balance'!$19:$19,'PPSEL Trial Balance'!$20:$20,'PPSEL Trial Balance'!$21:$21,'PPSEL Trial Balance'!$22:$22,'PPSEL Trial Balance'!$23:$23,'PPSEL Trial Balance'!$24:$24,'PPSEL Trial Balance'!$25:$25,'PPSEL Trial Balance'!$26:$26,'PPSEL Trial Balance'!$27:$27,'PPSEL Trial Balance'!$28:$28,'PPSEL Trial Balance'!$29:$29,'PPSEL Trial Balance'!$30:$30,'PPSEL Trial Balance'!$31:$31,'PPSEL Trial Balance'!$32:$32,'PPSEL Trial Balance'!$33:$33,'PPSEL Trial Balance'!$34:$34</definedName>
    <definedName name="QB_DATA_2" localSheetId="2" hidden="1">'Detailed Income Statement'!$75:$75,'Detailed Income Statement'!$78:$78,'Detailed Income Statement'!$81:$81,'Detailed Income Statement'!$82:$82,'Detailed Income Statement'!$83:$83,'Detailed Income Statement'!$85:$85,'Detailed Income Statement'!$87:$87,'Detailed Income Statement'!$90:$90,'Detailed Income Statement'!$95:$95,'Detailed Income Statement'!$96:$96,'Detailed Income Statement'!$99:$99,'Detailed Income Statement'!$100:$100,'Detailed Income Statement'!$105:$105,'Detailed Income Statement'!$106:$106,'Detailed Income Statement'!$107:$107,'Detailed Income Statement'!$111:$111</definedName>
    <definedName name="QB_DATA_2" localSheetId="3" hidden="1">'PPSEL Trial Balance'!$35:$35,'PPSEL Trial Balance'!$36:$36,'PPSEL Trial Balance'!$37:$37,'PPSEL Trial Balance'!$38:$38,'PPSEL Trial Balance'!$39:$39,'PPSEL Trial Balance'!$40:$40,'PPSEL Trial Balance'!$41:$41,'PPSEL Trial Balance'!$42:$42,'PPSEL Trial Balance'!$43:$43,'PPSEL Trial Balance'!$44:$44,'PPSEL Trial Balance'!$45:$45,'PPSEL Trial Balance'!$46:$46,'PPSEL Trial Balance'!$47:$47,'PPSEL Trial Balance'!$48:$48,'PPSEL Trial Balance'!$49:$49,'PPSEL Trial Balance'!$50:$50</definedName>
    <definedName name="QB_DATA_3" localSheetId="2" hidden="1">'Detailed Income Statement'!$113:$113,'Detailed Income Statement'!$114:$114,'Detailed Income Statement'!$118:$118,'Detailed Income Statement'!$119:$119,'Detailed Income Statement'!$120:$120,'Detailed Income Statement'!$122:$122,'Detailed Income Statement'!$123:$123,'Detailed Income Statement'!$126:$126,'Detailed Income Statement'!$128:$128,'Detailed Income Statement'!$130:$130,'Detailed Income Statement'!$131:$131,'Detailed Income Statement'!$134:$134,'Detailed Income Statement'!$135:$135,'Detailed Income Statement'!$136:$136,'Detailed Income Statement'!$137:$137,'Detailed Income Statement'!$138:$138</definedName>
    <definedName name="QB_DATA_3" localSheetId="3" hidden="1">'PPSEL Trial Balance'!$51:$51,'PPSEL Trial Balance'!$52:$52,'PPSEL Trial Balance'!$53:$53,'PPSEL Trial Balance'!$54:$54,'PPSEL Trial Balance'!$55:$55,'PPSEL Trial Balance'!$56:$56,'PPSEL Trial Balance'!$57:$57,'PPSEL Trial Balance'!$58:$58,'PPSEL Trial Balance'!$59:$59,'PPSEL Trial Balance'!$60:$60,'PPSEL Trial Balance'!$61:$61,'PPSEL Trial Balance'!$62:$62,'PPSEL Trial Balance'!$63:$63,'PPSEL Trial Balance'!$64:$64,'PPSEL Trial Balance'!$65:$65,'PPSEL Trial Balance'!$66:$66</definedName>
    <definedName name="QB_DATA_4" localSheetId="2" hidden="1">'Detailed Income Statement'!$139:$139,'Detailed Income Statement'!$142:$142,'Detailed Income Statement'!$143:$143,'Detailed Income Statement'!$144:$144,'Detailed Income Statement'!$145:$145,'Detailed Income Statement'!$148:$148,'Detailed Income Statement'!$149:$149,'Detailed Income Statement'!$151:$151,'Detailed Income Statement'!$155:$155,'Detailed Income Statement'!$156:$156,'Detailed Income Statement'!$157:$157,'Detailed Income Statement'!$159:$159,'Detailed Income Statement'!$163:$163,'Detailed Income Statement'!$165:$165,'Detailed Income Statement'!$167:$167,'Detailed Income Statement'!$168:$168</definedName>
    <definedName name="QB_DATA_4" localSheetId="3" hidden="1">'PPSEL Trial Balance'!$67:$67,'PPSEL Trial Balance'!$68:$68,'PPSEL Trial Balance'!$69:$69,'PPSEL Trial Balance'!$70:$70,'PPSEL Trial Balance'!$71:$71,'PPSEL Trial Balance'!$72:$72,'PPSEL Trial Balance'!$73:$73,'PPSEL Trial Balance'!$74:$74,'PPSEL Trial Balance'!$75:$75,'PPSEL Trial Balance'!$76:$76,'PPSEL Trial Balance'!$77:$77,'PPSEL Trial Balance'!$78:$78,'PPSEL Trial Balance'!$79:$79,'PPSEL Trial Balance'!$80:$80,'PPSEL Trial Balance'!$81:$81,'PPSEL Trial Balance'!$82:$82</definedName>
    <definedName name="QB_DATA_5" localSheetId="2" hidden="1">'Detailed Income Statement'!$170:$170,'Detailed Income Statement'!$171:$171,'Detailed Income Statement'!$172:$172,'Detailed Income Statement'!$174:$174,'Detailed Income Statement'!$177:$177,'Detailed Income Statement'!$178:$178,'Detailed Income Statement'!$179:$179,'Detailed Income Statement'!$184:$184,'Detailed Income Statement'!$188:$188</definedName>
    <definedName name="QB_DATA_5" localSheetId="3" hidden="1">'PPSEL Trial Balance'!$83:$83,'PPSEL Trial Balance'!$84:$84,'PPSEL Trial Balance'!$85:$85,'PPSEL Trial Balance'!$86:$86,'PPSEL Trial Balance'!$87:$87,'PPSEL Trial Balance'!$88:$88,'PPSEL Trial Balance'!$89:$89,'PPSEL Trial Balance'!$90:$90,'PPSEL Trial Balance'!$91:$91,'PPSEL Trial Balance'!$92:$92,'PPSEL Trial Balance'!$93:$93,'PPSEL Trial Balance'!$94:$94,'PPSEL Trial Balance'!$95:$95,'PPSEL Trial Balance'!$96:$96,'PPSEL Trial Balance'!$97:$97,'PPSEL Trial Balance'!$98:$98</definedName>
    <definedName name="QB_DATA_6" localSheetId="3" hidden="1">'PPSEL Trial Balance'!$99:$99,'PPSEL Trial Balance'!$100:$100,'PPSEL Trial Balance'!$101:$101,'PPSEL Trial Balance'!$102:$102,'PPSEL Trial Balance'!$103:$103,'PPSEL Trial Balance'!$104:$104,'PPSEL Trial Balance'!$105:$105,'PPSEL Trial Balance'!$106:$106,'PPSEL Trial Balance'!$107:$107,'PPSEL Trial Balance'!$108:$108,'PPSEL Trial Balance'!$109:$109,'PPSEL Trial Balance'!$110:$110,'PPSEL Trial Balance'!$111:$111,'PPSEL Trial Balance'!$112:$112,'PPSEL Trial Balance'!$113:$113,'PPSEL Trial Balance'!$114:$114</definedName>
    <definedName name="QB_DATA_7" localSheetId="3" hidden="1">'PPSEL Trial Balance'!$115:$115,'PPSEL Trial Balance'!$116:$116,'PPSEL Trial Balance'!$117:$117,'PPSEL Trial Balance'!$118:$118,'PPSEL Trial Balance'!$119:$119,'PPSEL Trial Balance'!$120:$120,'PPSEL Trial Balance'!$121:$121,'PPSEL Trial Balance'!$122:$122,'PPSEL Trial Balance'!$123:$123,'PPSEL Trial Balance'!$124:$124,'PPSEL Trial Balance'!$125:$125,'PPSEL Trial Balance'!$126:$126,'PPSEL Trial Balance'!$127:$127,'PPSEL Trial Balance'!$128:$128,'PPSEL Trial Balance'!$129:$129</definedName>
    <definedName name="QB_FORMULA_0" localSheetId="0" hidden="1">'Balance Sheet'!$G$10,'Balance Sheet'!$G$14,'Balance Sheet'!$G$15,'Balance Sheet'!$G$16,'Balance Sheet'!$G$25,'Balance Sheet'!$G$26,'Balance Sheet'!$G$30,'Balance Sheet'!$G$31,'Balance Sheet'!$G$32,'Balance Sheet'!$G$37,'Balance Sheet'!$G$38</definedName>
    <definedName name="QB_FORMULA_0" localSheetId="4" hidden="1">'Building Corp Trial Balance'!$C$24,'Building Corp Trial Balance'!$D$24</definedName>
    <definedName name="QB_FORMULA_0" localSheetId="2" hidden="1">'Detailed Income Statement'!$I$9,'Detailed Income Statement'!$I$13,'Detailed Income Statement'!$I$16,'Detailed Income Statement'!$I$19,'Detailed Income Statement'!$I$20,'Detailed Income Statement'!$I$24,'Detailed Income Statement'!$I$25,'Detailed Income Statement'!$I$26,'Detailed Income Statement'!$I$32,'Detailed Income Statement'!$I$36,'Detailed Income Statement'!$I$41,'Detailed Income Statement'!$I$43,'Detailed Income Statement'!$I$49,'Detailed Income Statement'!$I$50,'Detailed Income Statement'!$I$55,'Detailed Income Statement'!$I$58</definedName>
    <definedName name="QB_FORMULA_0" localSheetId="3" hidden="1">'PPSEL Trial Balance'!$C$130,'PPSEL Trial Balance'!$D$130</definedName>
    <definedName name="QB_FORMULA_0" localSheetId="1" hidden="1">'Summary Income Statement'!$F$7,'Summary Income Statement'!$F$8,'Summary Income Statement'!$F$22,'Summary Income Statement'!$F$23,'Summary Income Statement'!$F$24</definedName>
    <definedName name="QB_FORMULA_1" localSheetId="2" hidden="1">'Detailed Income Statement'!$I$59,'Detailed Income Statement'!$I$69,'Detailed Income Statement'!$I$72,'Detailed Income Statement'!$I$76,'Detailed Income Statement'!$I$79,'Detailed Income Statement'!$I$84,'Detailed Income Statement'!$I$88,'Detailed Income Statement'!$I$91,'Detailed Income Statement'!$I$92,'Detailed Income Statement'!$I$97,'Detailed Income Statement'!$I$101,'Detailed Income Statement'!$I$102,'Detailed Income Statement'!$I$108,'Detailed Income Statement'!$I$109,'Detailed Income Statement'!$I$115,'Detailed Income Statement'!$I$116</definedName>
    <definedName name="QB_FORMULA_2" localSheetId="2" hidden="1">'Detailed Income Statement'!$I$124,'Detailed Income Statement'!$I$127,'Detailed Income Statement'!$I$132,'Detailed Income Statement'!$I$140,'Detailed Income Statement'!$I$146,'Detailed Income Statement'!$I$150,'Detailed Income Statement'!$I$152,'Detailed Income Statement'!$I$158,'Detailed Income Statement'!$I$160,'Detailed Income Statement'!$I$166,'Detailed Income Statement'!$I$173,'Detailed Income Statement'!$I$175,'Detailed Income Statement'!$I$180,'Detailed Income Statement'!$I$181,'Detailed Income Statement'!$I$185,'Detailed Income Statement'!$I$186</definedName>
    <definedName name="QB_FORMULA_3" localSheetId="2" hidden="1">'Detailed Income Statement'!$I$189,'Detailed Income Statement'!$I$190,'Detailed Income Statement'!$I$191,'Detailed Income Statement'!$I$192</definedName>
    <definedName name="QB_ROW_1" localSheetId="0" hidden="1">'Balance Sheet'!$A$2</definedName>
    <definedName name="QB_ROW_1000210" localSheetId="3" hidden="1">'PPSEL Trial Balance'!$B$21</definedName>
    <definedName name="QB_ROW_1000230" localSheetId="0" hidden="1">'Balance Sheet'!$D$9</definedName>
    <definedName name="QB_ROW_1001210" localSheetId="3" hidden="1">'PPSEL Trial Balance'!$B$17</definedName>
    <definedName name="QB_ROW_1001330" localSheetId="0" hidden="1">'Balance Sheet'!$D$8</definedName>
    <definedName name="QB_ROW_1002210" localSheetId="3" hidden="1">'PPSEL Trial Balance'!$B$12</definedName>
    <definedName name="QB_ROW_1003210" localSheetId="3" hidden="1">'PPSEL Trial Balance'!$B$15</definedName>
    <definedName name="QB_ROW_1004210" localSheetId="3" hidden="1">'PPSEL Trial Balance'!$B$16</definedName>
    <definedName name="QB_ROW_1005210" localSheetId="3" hidden="1">'PPSEL Trial Balance'!$B$13</definedName>
    <definedName name="QB_ROW_1006210" localSheetId="3" hidden="1">'PPSEL Trial Balance'!$B$14</definedName>
    <definedName name="QB_ROW_1007210" localSheetId="3" hidden="1">'PPSEL Trial Balance'!$B$18</definedName>
    <definedName name="QB_ROW_1008210" localSheetId="3" hidden="1">'PPSEL Trial Balance'!$B$19</definedName>
    <definedName name="QB_ROW_1009210" localSheetId="3" hidden="1">'PPSEL Trial Balance'!$B$20</definedName>
    <definedName name="QB_ROW_1011" localSheetId="0" hidden="1">'Balance Sheet'!$B$3</definedName>
    <definedName name="QB_ROW_1012210" localSheetId="3" hidden="1">'PPSEL Trial Balance'!$B$39</definedName>
    <definedName name="QB_ROW_1015210" localSheetId="3" hidden="1">'PPSEL Trial Balance'!$B$40</definedName>
    <definedName name="QB_ROW_1015240" localSheetId="0" hidden="1">'Balance Sheet'!$E$29</definedName>
    <definedName name="QB_ROW_10331" localSheetId="0" hidden="1">'Balance Sheet'!$D$20</definedName>
    <definedName name="QB_ROW_107210" localSheetId="3" hidden="1">'PPSEL Trial Balance'!$B$127</definedName>
    <definedName name="QB_ROW_107260" localSheetId="2" hidden="1">'Detailed Income Statement'!$G$179</definedName>
    <definedName name="QB_ROW_108210" localSheetId="3" hidden="1">'PPSEL Trial Balance'!$B$126</definedName>
    <definedName name="QB_ROW_108260" localSheetId="2" hidden="1">'Detailed Income Statement'!$G$178</definedName>
    <definedName name="QB_ROW_110050" localSheetId="2" hidden="1">'Detailed Income Statement'!$F$129</definedName>
    <definedName name="QB_ROW_11031" localSheetId="0" hidden="1">'Balance Sheet'!$D$21</definedName>
    <definedName name="QB_ROW_110350" localSheetId="2" hidden="1">'Detailed Income Statement'!$F$132</definedName>
    <definedName name="QB_ROW_11331" localSheetId="0" hidden="1">'Balance Sheet'!$D$26</definedName>
    <definedName name="QB_ROW_117210" localSheetId="3" hidden="1">'PPSEL Trial Balance'!$B$108</definedName>
    <definedName name="QB_ROW_117260" localSheetId="2" hidden="1">'Detailed Income Statement'!$G$142</definedName>
    <definedName name="QB_ROW_12031" localSheetId="0" hidden="1">'Balance Sheet'!$D$27</definedName>
    <definedName name="QB_ROW_122210" localSheetId="3" hidden="1">'PPSEL Trial Balance'!$B$109</definedName>
    <definedName name="QB_ROW_122260" localSheetId="2" hidden="1">'Detailed Income Statement'!$G$143</definedName>
    <definedName name="QB_ROW_12331" localSheetId="0" hidden="1">'Balance Sheet'!$D$30</definedName>
    <definedName name="QB_ROW_1311" localSheetId="0" hidden="1">'Balance Sheet'!$B$15</definedName>
    <definedName name="QB_ROW_133210" localSheetId="3" hidden="1">'PPSEL Trial Balance'!$B$50</definedName>
    <definedName name="QB_ROW_133240" localSheetId="2" hidden="1">'Detailed Income Statement'!$E$21</definedName>
    <definedName name="QB_ROW_133240" localSheetId="1" hidden="1">'Summary Income Statement'!$E$5</definedName>
    <definedName name="QB_ROW_14011" localSheetId="0" hidden="1">'Balance Sheet'!$B$33</definedName>
    <definedName name="QB_ROW_14311" localSheetId="0" hidden="1">'Balance Sheet'!$B$37</definedName>
    <definedName name="QB_ROW_144210" localSheetId="3" hidden="1">'PPSEL Trial Balance'!$B$76</definedName>
    <definedName name="QB_ROW_144260" localSheetId="2" hidden="1">'Detailed Income Statement'!$G$81</definedName>
    <definedName name="QB_ROW_150210" localSheetId="3" hidden="1">'PPSEL Trial Balance'!$B$85</definedName>
    <definedName name="QB_ROW_150260" localSheetId="2" hidden="1">'Detailed Income Statement'!$G$100</definedName>
    <definedName name="QB_ROW_16210" localSheetId="4" hidden="1">'Building Corp Trial Balance'!$B$7</definedName>
    <definedName name="QB_ROW_165040" localSheetId="2" hidden="1">'Detailed Income Statement'!$E$51</definedName>
    <definedName name="QB_ROW_165340" localSheetId="2" hidden="1">'Detailed Income Statement'!$E$59</definedName>
    <definedName name="QB_ROW_165340" localSheetId="1" hidden="1">'Summary Income Statement'!$E$12</definedName>
    <definedName name="QB_ROW_17210" localSheetId="4" hidden="1">'Building Corp Trial Balance'!$B$10</definedName>
    <definedName name="QB_ROW_17221" localSheetId="0" hidden="1">'Balance Sheet'!$C$36</definedName>
    <definedName name="QB_ROW_18301" localSheetId="2" hidden="1">'Detailed Income Statement'!$A$192</definedName>
    <definedName name="QB_ROW_18301" localSheetId="1" hidden="1">'Summary Income Statement'!$A$24</definedName>
    <definedName name="QB_ROW_189040" localSheetId="2" hidden="1">'Detailed Income Statement'!$E$187</definedName>
    <definedName name="QB_ROW_189340" localSheetId="2" hidden="1">'Detailed Income Statement'!$E$189</definedName>
    <definedName name="QB_ROW_189340" localSheetId="1" hidden="1">'Summary Income Statement'!$E$21</definedName>
    <definedName name="QB_ROW_19011" localSheetId="2" hidden="1">'Detailed Income Statement'!$B$2</definedName>
    <definedName name="QB_ROW_19011" localSheetId="1" hidden="1">'Summary Income Statement'!$B$2</definedName>
    <definedName name="QB_ROW_19050" localSheetId="2" hidden="1">'Detailed Income Statement'!$F$147</definedName>
    <definedName name="QB_ROW_19210" localSheetId="4" hidden="1">'Building Corp Trial Balance'!$B$22</definedName>
    <definedName name="QB_ROW_19210" localSheetId="3" hidden="1">'PPSEL Trial Balance'!$B$111</definedName>
    <definedName name="QB_ROW_19260" localSheetId="2" hidden="1">'Detailed Income Statement'!$G$149</definedName>
    <definedName name="QB_ROW_19311" localSheetId="2" hidden="1">'Detailed Income Statement'!$B$191</definedName>
    <definedName name="QB_ROW_19311" localSheetId="1" hidden="1">'Summary Income Statement'!$B$23</definedName>
    <definedName name="QB_ROW_19350" localSheetId="2" hidden="1">'Detailed Income Statement'!$F$150</definedName>
    <definedName name="QB_ROW_20031" localSheetId="2" hidden="1">'Detailed Income Statement'!$D$3</definedName>
    <definedName name="QB_ROW_20031" localSheetId="1" hidden="1">'Summary Income Statement'!$D$3</definedName>
    <definedName name="QB_ROW_2021" localSheetId="0" hidden="1">'Balance Sheet'!$C$4</definedName>
    <definedName name="QB_ROW_20331" localSheetId="2" hidden="1">'Detailed Income Statement'!$D$25</definedName>
    <definedName name="QB_ROW_20331" localSheetId="1" hidden="1">'Summary Income Statement'!$D$7</definedName>
    <definedName name="QB_ROW_21031" localSheetId="2" hidden="1">'Detailed Income Statement'!$D$27</definedName>
    <definedName name="QB_ROW_21031" localSheetId="1" hidden="1">'Summary Income Statement'!$D$9</definedName>
    <definedName name="QB_ROW_21331" localSheetId="2" hidden="1">'Detailed Income Statement'!$D$190</definedName>
    <definedName name="QB_ROW_21331" localSheetId="1" hidden="1">'Summary Income Statement'!$D$22</definedName>
    <definedName name="QB_ROW_216210" localSheetId="3" hidden="1">'PPSEL Trial Balance'!$B$114</definedName>
    <definedName name="QB_ROW_216260" localSheetId="2" hidden="1">'Detailed Income Statement'!$G$155</definedName>
    <definedName name="QB_ROW_220210" localSheetId="3" hidden="1">'PPSEL Trial Balance'!$B$104</definedName>
    <definedName name="QB_ROW_220260" localSheetId="2" hidden="1">'Detailed Income Statement'!$G$136</definedName>
    <definedName name="QB_ROW_2210" localSheetId="3" hidden="1">'PPSEL Trial Balance'!$B$51</definedName>
    <definedName name="QB_ROW_223210" localSheetId="3" hidden="1">'PPSEL Trial Balance'!$B$10</definedName>
    <definedName name="QB_ROW_223330" localSheetId="0" hidden="1">'Balance Sheet'!$D$6</definedName>
    <definedName name="QB_ROW_2250" localSheetId="2" hidden="1">'Detailed Income Statement'!$F$23</definedName>
    <definedName name="QB_ROW_2321" localSheetId="0" hidden="1">'Balance Sheet'!$C$10</definedName>
    <definedName name="QB_ROW_235050" localSheetId="2" hidden="1">'Detailed Income Statement'!$F$56</definedName>
    <definedName name="QB_ROW_235350" localSheetId="2" hidden="1">'Detailed Income Statement'!$F$58</definedName>
    <definedName name="QB_ROW_24210" localSheetId="3" hidden="1">'PPSEL Trial Balance'!$B$41</definedName>
    <definedName name="QB_ROW_24220" localSheetId="0" hidden="1">'Balance Sheet'!$C$34</definedName>
    <definedName name="QB_ROW_25210" localSheetId="4" hidden="1">'Building Corp Trial Balance'!$B$23</definedName>
    <definedName name="QB_ROW_25301" localSheetId="4" hidden="1">'Building Corp Trial Balance'!$A$24</definedName>
    <definedName name="QB_ROW_25301" localSheetId="3" hidden="1">'PPSEL Trial Balance'!$A$130</definedName>
    <definedName name="QB_ROW_258210" localSheetId="3" hidden="1">'PPSEL Trial Balance'!$B$73</definedName>
    <definedName name="QB_ROW_258260" localSheetId="2" hidden="1">'Detailed Income Statement'!$G$74</definedName>
    <definedName name="QB_ROW_26210" localSheetId="3" hidden="1">'PPSEL Trial Balance'!$B$43</definedName>
    <definedName name="QB_ROW_26250" localSheetId="2" hidden="1">'Detailed Income Statement'!$F$5</definedName>
    <definedName name="QB_ROW_27210" localSheetId="3" hidden="1">'PPSEL Trial Balance'!$B$98</definedName>
    <definedName name="QB_ROW_27250" localSheetId="2" hidden="1">'Detailed Income Statement'!$F$128</definedName>
    <definedName name="QB_ROW_28040" localSheetId="2" hidden="1">'Detailed Income Statement'!$E$117</definedName>
    <definedName name="QB_ROW_282210" localSheetId="3" hidden="1">'PPSEL Trial Balance'!$B$93</definedName>
    <definedName name="QB_ROW_282250" localSheetId="2" hidden="1">'Detailed Income Statement'!$F$119</definedName>
    <definedName name="QB_ROW_283210" localSheetId="3" hidden="1">'PPSEL Trial Balance'!$B$92</definedName>
    <definedName name="QB_ROW_283250" localSheetId="2" hidden="1">'Detailed Income Statement'!$F$118</definedName>
    <definedName name="QB_ROW_28340" localSheetId="2" hidden="1">'Detailed Income Statement'!$E$152</definedName>
    <definedName name="QB_ROW_28340" localSheetId="1" hidden="1">'Summary Income Statement'!$E$17</definedName>
    <definedName name="QB_ROW_284050" localSheetId="2" hidden="1">'Detailed Income Statement'!$F$121</definedName>
    <definedName name="QB_ROW_284350" localSheetId="2" hidden="1">'Detailed Income Statement'!$F$124</definedName>
    <definedName name="QB_ROW_285050" localSheetId="2" hidden="1">'Detailed Income Statement'!$F$125</definedName>
    <definedName name="QB_ROW_285350" localSheetId="2" hidden="1">'Detailed Income Statement'!$F$127</definedName>
    <definedName name="QB_ROW_297040" localSheetId="2" hidden="1">'Detailed Income Statement'!$E$44</definedName>
    <definedName name="QB_ROW_297340" localSheetId="2" hidden="1">'Detailed Income Statement'!$E$50</definedName>
    <definedName name="QB_ROW_297340" localSheetId="1" hidden="1">'Summary Income Statement'!$E$11</definedName>
    <definedName name="QB_ROW_299040" localSheetId="2" hidden="1">'Detailed Income Statement'!$E$60</definedName>
    <definedName name="QB_ROW_299340" localSheetId="2" hidden="1">'Detailed Income Statement'!$E$92</definedName>
    <definedName name="QB_ROW_299340" localSheetId="1" hidden="1">'Summary Income Statement'!$E$13</definedName>
    <definedName name="QB_ROW_300050" localSheetId="2" hidden="1">'Detailed Income Statement'!$F$80</definedName>
    <definedName name="QB_ROW_300350" localSheetId="2" hidden="1">'Detailed Income Statement'!$F$84</definedName>
    <definedName name="QB_ROW_301" localSheetId="0" hidden="1">'Balance Sheet'!$A$16</definedName>
    <definedName name="QB_ROW_301050" localSheetId="2" hidden="1">'Detailed Income Statement'!$F$73</definedName>
    <definedName name="QB_ROW_301350" localSheetId="2" hidden="1">'Detailed Income Statement'!$F$76</definedName>
    <definedName name="QB_ROW_302050" localSheetId="2" hidden="1">'Detailed Income Statement'!$F$33</definedName>
    <definedName name="QB_ROW_302350" localSheetId="2" hidden="1">'Detailed Income Statement'!$F$36</definedName>
    <definedName name="QB_ROW_303050" localSheetId="2" hidden="1">'Detailed Income Statement'!$F$30</definedName>
    <definedName name="QB_ROW_303350" localSheetId="2" hidden="1">'Detailed Income Statement'!$F$32</definedName>
    <definedName name="QB_ROW_3050" localSheetId="2" hidden="1">'Detailed Income Statement'!$F$14</definedName>
    <definedName name="QB_ROW_305040" localSheetId="2" hidden="1">'Detailed Income Statement'!$E$110</definedName>
    <definedName name="QB_ROW_305340" localSheetId="2" hidden="1">'Detailed Income Statement'!$E$116</definedName>
    <definedName name="QB_ROW_305340" localSheetId="1" hidden="1">'Summary Income Statement'!$E$16</definedName>
    <definedName name="QB_ROW_306040" localSheetId="2" hidden="1">'Detailed Income Statement'!$E$103</definedName>
    <definedName name="QB_ROW_306340" localSheetId="2" hidden="1">'Detailed Income Statement'!$E$109</definedName>
    <definedName name="QB_ROW_306340" localSheetId="1" hidden="1">'Summary Income Statement'!$E$15</definedName>
    <definedName name="QB_ROW_307040" localSheetId="2" hidden="1">'Detailed Income Statement'!$E$153</definedName>
    <definedName name="QB_ROW_307340" localSheetId="2" hidden="1">'Detailed Income Statement'!$E$160</definedName>
    <definedName name="QB_ROW_307340" localSheetId="1" hidden="1">'Summary Income Statement'!$E$18</definedName>
    <definedName name="QB_ROW_308040" localSheetId="2" hidden="1">'Detailed Income Statement'!$E$161</definedName>
    <definedName name="QB_ROW_308340" localSheetId="2" hidden="1">'Detailed Income Statement'!$E$181</definedName>
    <definedName name="QB_ROW_308340" localSheetId="1" hidden="1">'Summary Income Statement'!$E$19</definedName>
    <definedName name="QB_ROW_309210" localSheetId="3" hidden="1">'PPSEL Trial Balance'!$B$60</definedName>
    <definedName name="QB_ROW_309250" localSheetId="2" hidden="1">'Detailed Income Statement'!$F$45</definedName>
    <definedName name="QB_ROW_310050" localSheetId="2" hidden="1">'Detailed Income Statement'!$F$46</definedName>
    <definedName name="QB_ROW_310350" localSheetId="2" hidden="1">'Detailed Income Statement'!$F$49</definedName>
    <definedName name="QB_ROW_311210" localSheetId="3" hidden="1">'PPSEL Trial Balance'!$B$63</definedName>
    <definedName name="QB_ROW_311250" localSheetId="2" hidden="1">'Detailed Income Statement'!$F$52</definedName>
    <definedName name="QB_ROW_312050" localSheetId="2" hidden="1">'Detailed Income Statement'!$F$53</definedName>
    <definedName name="QB_ROW_312350" localSheetId="2" hidden="1">'Detailed Income Statement'!$F$55</definedName>
    <definedName name="QB_ROW_326040" localSheetId="2" hidden="1">'Detailed Income Statement'!$E$93</definedName>
    <definedName name="QB_ROW_326340" localSheetId="2" hidden="1">'Detailed Income Statement'!$E$102</definedName>
    <definedName name="QB_ROW_326340" localSheetId="1" hidden="1">'Summary Income Statement'!$E$14</definedName>
    <definedName name="QB_ROW_328050" localSheetId="2" hidden="1">'Detailed Income Statement'!$F$98</definedName>
    <definedName name="QB_ROW_328350" localSheetId="2" hidden="1">'Detailed Income Statement'!$F$101</definedName>
    <definedName name="QB_ROW_3321" localSheetId="0" hidden="1">'Balance Sheet'!$C$11</definedName>
    <definedName name="QB_ROW_33210" localSheetId="4" hidden="1">'Building Corp Trial Balance'!$B$19</definedName>
    <definedName name="QB_ROW_3350" localSheetId="2" hidden="1">'Detailed Income Statement'!$F$16</definedName>
    <definedName name="QB_ROW_335210" localSheetId="3" hidden="1">'PPSEL Trial Balance'!$B$89</definedName>
    <definedName name="QB_ROW_335250" localSheetId="2" hidden="1">'Detailed Income Statement'!$F$111</definedName>
    <definedName name="QB_ROW_337050" localSheetId="2" hidden="1">'Detailed Income Statement'!$F$112</definedName>
    <definedName name="QB_ROW_337350" localSheetId="2" hidden="1">'Detailed Income Statement'!$F$115</definedName>
    <definedName name="QB_ROW_339050" localSheetId="2" hidden="1">'Detailed Income Statement'!$F$154</definedName>
    <definedName name="QB_ROW_339350" localSheetId="2" hidden="1">'Detailed Income Statement'!$F$158</definedName>
    <definedName name="QB_ROW_341050" localSheetId="2" hidden="1">'Detailed Income Statement'!$F$162</definedName>
    <definedName name="QB_ROW_341350" localSheetId="2" hidden="1">'Detailed Income Statement'!$F$175</definedName>
    <definedName name="QB_ROW_351350" localSheetId="2" hidden="1">'Detailed Income Statement'!$F$62</definedName>
    <definedName name="QB_ROW_352050" localSheetId="2" hidden="1">'Detailed Income Statement'!$F$70</definedName>
    <definedName name="QB_ROW_35210" localSheetId="4" hidden="1">'Building Corp Trial Balance'!$B$6</definedName>
    <definedName name="QB_ROW_352350" localSheetId="2" hidden="1">'Detailed Income Statement'!$F$72</definedName>
    <definedName name="QB_ROW_361210" localSheetId="3" hidden="1">'PPSEL Trial Balance'!$B$54</definedName>
    <definedName name="QB_ROW_361260" localSheetId="2" hidden="1">'Detailed Income Statement'!$G$34</definedName>
    <definedName name="QB_ROW_36210" localSheetId="4" hidden="1">'Building Corp Trial Balance'!$B$21</definedName>
    <definedName name="QB_ROW_362210" localSheetId="3" hidden="1">'PPSEL Trial Balance'!$B$55</definedName>
    <definedName name="QB_ROW_362260" localSheetId="2" hidden="1">'Detailed Income Statement'!$G$35</definedName>
    <definedName name="QB_ROW_366210" localSheetId="3" hidden="1">'PPSEL Trial Balance'!$B$53</definedName>
    <definedName name="QB_ROW_366260" localSheetId="2" hidden="1">'Detailed Income Statement'!$G$31</definedName>
    <definedName name="QB_ROW_369210" localSheetId="3" hidden="1">'PPSEL Trial Balance'!$B$62</definedName>
    <definedName name="QB_ROW_369260" localSheetId="2" hidden="1">'Detailed Income Statement'!$G$48</definedName>
    <definedName name="QB_ROW_370210" localSheetId="3" hidden="1">'PPSEL Trial Balance'!$B$61</definedName>
    <definedName name="QB_ROW_370260" localSheetId="2" hidden="1">'Detailed Income Statement'!$G$47</definedName>
    <definedName name="QB_ROW_372210" localSheetId="3" hidden="1">'PPSEL Trial Balance'!$B$64</definedName>
    <definedName name="QB_ROW_372260" localSheetId="2" hidden="1">'Detailed Income Statement'!$G$54</definedName>
    <definedName name="QB_ROW_376210" localSheetId="3" hidden="1">'PPSEL Trial Balance'!$B$72</definedName>
    <definedName name="QB_ROW_376260" localSheetId="2" hidden="1">'Detailed Income Statement'!$G$71</definedName>
    <definedName name="QB_ROW_380210" localSheetId="3" hidden="1">'PPSEL Trial Balance'!$B$95</definedName>
    <definedName name="QB_ROW_380260" localSheetId="2" hidden="1">'Detailed Income Statement'!$G$122</definedName>
    <definedName name="QB_ROW_38210" localSheetId="3" hidden="1">'PPSEL Trial Balance'!$B$44</definedName>
    <definedName name="QB_ROW_38260" localSheetId="2" hidden="1">'Detailed Income Statement'!$G$7</definedName>
    <definedName name="QB_ROW_383210" localSheetId="3" hidden="1">'PPSEL Trial Balance'!$B$96</definedName>
    <definedName name="QB_ROW_383260" localSheetId="2" hidden="1">'Detailed Income Statement'!$G$123</definedName>
    <definedName name="QB_ROW_387210" localSheetId="3" hidden="1">'PPSEL Trial Balance'!$B$97</definedName>
    <definedName name="QB_ROW_387260" localSheetId="2" hidden="1">'Detailed Income Statement'!$G$126</definedName>
    <definedName name="QB_ROW_388210" localSheetId="3" hidden="1">'PPSEL Trial Balance'!$B$106</definedName>
    <definedName name="QB_ROW_388260" localSheetId="2" hidden="1">'Detailed Income Statement'!$G$138</definedName>
    <definedName name="QB_ROW_39210" localSheetId="4" hidden="1">'Building Corp Trial Balance'!$B$11</definedName>
    <definedName name="QB_ROW_39210" localSheetId="3" hidden="1">'PPSEL Trial Balance'!$B$46</definedName>
    <definedName name="QB_ROW_39350" localSheetId="2" hidden="1">'Detailed Income Statement'!$F$10</definedName>
    <definedName name="QB_ROW_394060" localSheetId="2" hidden="1">'Detailed Income Statement'!$G$164</definedName>
    <definedName name="QB_ROW_394360" localSheetId="2" hidden="1">'Detailed Income Statement'!$G$166</definedName>
    <definedName name="QB_ROW_4021" localSheetId="0" hidden="1">'Balance Sheet'!$C$12</definedName>
    <definedName name="QB_ROW_408050" localSheetId="2" hidden="1">'Detailed Income Statement'!$F$86</definedName>
    <definedName name="QB_ROW_408350" localSheetId="2" hidden="1">'Detailed Income Statement'!$F$88</definedName>
    <definedName name="QB_ROW_415210" localSheetId="3" hidden="1">'PPSEL Trial Balance'!$B$113</definedName>
    <definedName name="QB_ROW_415250" localSheetId="2" hidden="1">'Detailed Income Statement'!$F$151</definedName>
    <definedName name="QB_ROW_4210" localSheetId="4" hidden="1">'Building Corp Trial Balance'!$B$20</definedName>
    <definedName name="QB_ROW_42210" localSheetId="3" hidden="1">'PPSEL Trial Balance'!$B$103</definedName>
    <definedName name="QB_ROW_42260" localSheetId="2" hidden="1">'Detailed Income Statement'!$G$135</definedName>
    <definedName name="QB_ROW_43050" localSheetId="2" hidden="1">'Detailed Income Statement'!$F$77</definedName>
    <definedName name="QB_ROW_4321" localSheetId="0" hidden="1">'Balance Sheet'!$C$14</definedName>
    <definedName name="QB_ROW_43210" localSheetId="4" hidden="1">'Building Corp Trial Balance'!$B$16</definedName>
    <definedName name="QB_ROW_432210" localSheetId="3" hidden="1">'PPSEL Trial Balance'!$B$112</definedName>
    <definedName name="QB_ROW_432260" localSheetId="2" hidden="1">'Detailed Income Statement'!$G$148</definedName>
    <definedName name="QB_ROW_433050" localSheetId="2" hidden="1">'Detailed Income Statement'!$F$17</definedName>
    <definedName name="QB_ROW_433350" localSheetId="2" hidden="1">'Detailed Income Statement'!$F$19</definedName>
    <definedName name="QB_ROW_43350" localSheetId="2" hidden="1">'Detailed Income Statement'!$F$79</definedName>
    <definedName name="QB_ROW_440210" localSheetId="3" hidden="1">'PPSEL Trial Balance'!$B$45</definedName>
    <definedName name="QB_ROW_440260" localSheetId="2" hidden="1">'Detailed Income Statement'!$G$8</definedName>
    <definedName name="QB_ROW_44210" localSheetId="4" hidden="1">'Building Corp Trial Balance'!$B$9</definedName>
    <definedName name="QB_ROW_48060" localSheetId="2" hidden="1">'Detailed Income Statement'!$G$169</definedName>
    <definedName name="QB_ROW_48210" localSheetId="3" hidden="1">'PPSEL Trial Balance'!$B$121</definedName>
    <definedName name="QB_ROW_482210" localSheetId="3" hidden="1">'PPSEL Trial Balance'!$B$66</definedName>
    <definedName name="QB_ROW_482250" localSheetId="2" hidden="1">'Detailed Income Statement'!$F$61</definedName>
    <definedName name="QB_ROW_48270" localSheetId="2" hidden="1">'Detailed Income Statement'!$H$172</definedName>
    <definedName name="QB_ROW_483050" localSheetId="2" hidden="1">'Detailed Income Statement'!$F$63</definedName>
    <definedName name="QB_ROW_483350" localSheetId="2" hidden="1">'Detailed Income Statement'!$F$69</definedName>
    <definedName name="QB_ROW_48360" localSheetId="2" hidden="1">'Detailed Income Statement'!$G$173</definedName>
    <definedName name="QB_ROW_485210" localSheetId="3" hidden="1">'PPSEL Trial Balance'!$B$70</definedName>
    <definedName name="QB_ROW_485260" localSheetId="2" hidden="1">'Detailed Income Statement'!$G$67</definedName>
    <definedName name="QB_ROW_486210" localSheetId="3" hidden="1">'PPSEL Trial Balance'!$B$71</definedName>
    <definedName name="QB_ROW_486260" localSheetId="2" hidden="1">'Detailed Income Statement'!$G$68</definedName>
    <definedName name="QB_ROW_487210" localSheetId="3" hidden="1">'PPSEL Trial Balance'!$B$79</definedName>
    <definedName name="QB_ROW_487250" localSheetId="2" hidden="1">'Detailed Income Statement'!$F$85</definedName>
    <definedName name="QB_ROW_49210" localSheetId="3" hidden="1">'PPSEL Trial Balance'!$B$124</definedName>
    <definedName name="QB_ROW_492210" localSheetId="3" hidden="1">'PPSEL Trial Balance'!$B$37</definedName>
    <definedName name="QB_ROW_49260" localSheetId="2" hidden="1">'Detailed Income Statement'!$G$174</definedName>
    <definedName name="QB_ROW_494210" localSheetId="3" hidden="1">'PPSEL Trial Balance'!$B$36</definedName>
    <definedName name="QB_ROW_50210" localSheetId="3" hidden="1">'PPSEL Trial Balance'!$B$102</definedName>
    <definedName name="QB_ROW_50260" localSheetId="2" hidden="1">'Detailed Income Statement'!$G$134</definedName>
    <definedName name="QB_ROW_504210" localSheetId="3" hidden="1">'PPSEL Trial Balance'!$B$68</definedName>
    <definedName name="QB_ROW_504260" localSheetId="2" hidden="1">'Detailed Income Statement'!$G$65</definedName>
    <definedName name="QB_ROW_507210" localSheetId="3" hidden="1">'PPSEL Trial Balance'!$B$32</definedName>
    <definedName name="QB_ROW_508210" localSheetId="3" hidden="1">'PPSEL Trial Balance'!$B$31</definedName>
    <definedName name="QB_ROW_509210" localSheetId="3" hidden="1">'PPSEL Trial Balance'!$B$128</definedName>
    <definedName name="QB_ROW_509260" localSheetId="2" hidden="1">'Detailed Income Statement'!$G$184</definedName>
    <definedName name="QB_ROW_511210" localSheetId="3" hidden="1">'PPSEL Trial Balance'!$B$34</definedName>
    <definedName name="QB_ROW_515210" localSheetId="3" hidden="1">'PPSEL Trial Balance'!$B$28</definedName>
    <definedName name="QB_ROW_516210" localSheetId="3" hidden="1">'PPSEL Trial Balance'!$B$27</definedName>
    <definedName name="QB_ROW_517210" localSheetId="3" hidden="1">'PPSEL Trial Balance'!$B$29</definedName>
    <definedName name="QB_ROW_518210" localSheetId="3" hidden="1">'PPSEL Trial Balance'!$B$38</definedName>
    <definedName name="QB_ROW_5210" localSheetId="3" hidden="1">'PPSEL Trial Balance'!$B$48</definedName>
    <definedName name="QB_ROW_52210" localSheetId="4" hidden="1">'Building Corp Trial Balance'!$B$17</definedName>
    <definedName name="QB_ROW_5360" localSheetId="2" hidden="1">'Detailed Income Statement'!$G$15</definedName>
    <definedName name="QB_ROW_541210" localSheetId="3" hidden="1">'PPSEL Trial Balance'!$B$90</definedName>
    <definedName name="QB_ROW_541260" localSheetId="2" hidden="1">'Detailed Income Statement'!$G$113</definedName>
    <definedName name="QB_ROW_55050" localSheetId="2" hidden="1">'Detailed Income Statement'!$F$176</definedName>
    <definedName name="QB_ROW_55350" localSheetId="2" hidden="1">'Detailed Income Statement'!$F$180</definedName>
    <definedName name="QB_ROW_556210" localSheetId="3" hidden="1">'PPSEL Trial Balance'!$B$3</definedName>
    <definedName name="QB_ROW_556330" localSheetId="0" hidden="1">'Balance Sheet'!$D$5</definedName>
    <definedName name="QB_ROW_56040" localSheetId="2" hidden="1">'Detailed Income Statement'!$E$182</definedName>
    <definedName name="QB_ROW_56210" localSheetId="4" hidden="1">'Building Corp Trial Balance'!$B$13</definedName>
    <definedName name="QB_ROW_56340" localSheetId="2" hidden="1">'Detailed Income Statement'!$E$186</definedName>
    <definedName name="QB_ROW_56340" localSheetId="1" hidden="1">'Summary Income Statement'!$E$20</definedName>
    <definedName name="QB_ROW_57210" localSheetId="3" hidden="1">'PPSEL Trial Balance'!$B$125</definedName>
    <definedName name="QB_ROW_57260" localSheetId="2" hidden="1">'Detailed Income Statement'!$G$177</definedName>
    <definedName name="QB_ROW_573210" localSheetId="3" hidden="1">'PPSEL Trial Balance'!$B$91</definedName>
    <definedName name="QB_ROW_573260" localSheetId="2" hidden="1">'Detailed Income Statement'!$G$114</definedName>
    <definedName name="QB_ROW_581210" localSheetId="3" hidden="1">'PPSEL Trial Balance'!$B$84</definedName>
    <definedName name="QB_ROW_581260" localSheetId="2" hidden="1">'Detailed Income Statement'!$G$99</definedName>
    <definedName name="QB_ROW_582210" localSheetId="3" hidden="1">'PPSEL Trial Balance'!$B$6</definedName>
    <definedName name="QB_ROW_584210" localSheetId="3" hidden="1">'PPSEL Trial Balance'!$B$8</definedName>
    <definedName name="QB_ROW_59210" localSheetId="3" hidden="1">'PPSEL Trial Balance'!$B$129</definedName>
    <definedName name="QB_ROW_59250" localSheetId="2" hidden="1">'Detailed Income Statement'!$F$188</definedName>
    <definedName name="QB_ROW_599210" localSheetId="3" hidden="1">'PPSEL Trial Balance'!$B$78</definedName>
    <definedName name="QB_ROW_599260" localSheetId="2" hidden="1">'Detailed Income Statement'!$G$83</definedName>
    <definedName name="QB_ROW_60340" localSheetId="0" hidden="1">'Balance Sheet'!$E$28</definedName>
    <definedName name="QB_ROW_618210" localSheetId="3" hidden="1">'PPSEL Trial Balance'!$B$99</definedName>
    <definedName name="QB_ROW_618260" localSheetId="2" hidden="1">'Detailed Income Statement'!$G$130</definedName>
    <definedName name="QB_ROW_619210" localSheetId="3" hidden="1">'PPSEL Trial Balance'!$B$118</definedName>
    <definedName name="QB_ROW_619270" localSheetId="2" hidden="1">'Detailed Income Statement'!$H$165</definedName>
    <definedName name="QB_ROW_620210" localSheetId="3" hidden="1">'PPSEL Trial Balance'!$B$117</definedName>
    <definedName name="QB_ROW_620260" localSheetId="2" hidden="1">'Detailed Income Statement'!$G$163</definedName>
    <definedName name="QB_ROW_6210" localSheetId="3" hidden="1">'PPSEL Trial Balance'!$B$47</definedName>
    <definedName name="QB_ROW_6260" localSheetId="2" hidden="1">'Detailed Income Statement'!$G$12</definedName>
    <definedName name="QB_ROW_633210" localSheetId="3" hidden="1">'PPSEL Trial Balance'!$B$57</definedName>
    <definedName name="QB_ROW_633260" localSheetId="2" hidden="1">'Detailed Income Statement'!$G$39</definedName>
    <definedName name="QB_ROW_641210" localSheetId="3" hidden="1">'PPSEL Trial Balance'!$B$58</definedName>
    <definedName name="QB_ROW_641260" localSheetId="2" hidden="1">'Detailed Income Statement'!$G$40</definedName>
    <definedName name="QB_ROW_650210" localSheetId="3" hidden="1">'PPSEL Trial Balance'!$B$67</definedName>
    <definedName name="QB_ROW_650260" localSheetId="2" hidden="1">'Detailed Income Statement'!$G$64</definedName>
    <definedName name="QB_ROW_678210" localSheetId="3" hidden="1">'PPSEL Trial Balance'!$B$77</definedName>
    <definedName name="QB_ROW_678260" localSheetId="2" hidden="1">'Detailed Income Statement'!$G$82</definedName>
    <definedName name="QB_ROW_680210" localSheetId="3" hidden="1">'PPSEL Trial Balance'!$B$119</definedName>
    <definedName name="QB_ROW_680260" localSheetId="2" hidden="1">'Detailed Income Statement'!$G$167</definedName>
    <definedName name="QB_ROW_684210" localSheetId="3" hidden="1">'PPSEL Trial Balance'!$B$123</definedName>
    <definedName name="QB_ROW_684270" localSheetId="2" hidden="1">'Detailed Income Statement'!$H$171</definedName>
    <definedName name="QB_ROW_685210" localSheetId="3" hidden="1">'PPSEL Trial Balance'!$B$122</definedName>
    <definedName name="QB_ROW_685270" localSheetId="2" hidden="1">'Detailed Income Statement'!$H$170</definedName>
    <definedName name="QB_ROW_690210" localSheetId="3" hidden="1">'PPSEL Trial Balance'!$B$110</definedName>
    <definedName name="QB_ROW_690260" localSheetId="2" hidden="1">'Detailed Income Statement'!$G$144</definedName>
    <definedName name="QB_ROW_69040" localSheetId="2" hidden="1">'Detailed Income Statement'!$E$28</definedName>
    <definedName name="QB_ROW_691210" localSheetId="3" hidden="1">'PPSEL Trial Balance'!$B$75</definedName>
    <definedName name="QB_ROW_691260" localSheetId="2" hidden="1">'Detailed Income Statement'!$G$78</definedName>
    <definedName name="QB_ROW_692210" localSheetId="3" hidden="1">'PPSEL Trial Balance'!$B$65</definedName>
    <definedName name="QB_ROW_692260" localSheetId="2" hidden="1">'Detailed Income Statement'!$G$57</definedName>
    <definedName name="QB_ROW_69340" localSheetId="2" hidden="1">'Detailed Income Statement'!$E$43</definedName>
    <definedName name="QB_ROW_69340" localSheetId="1" hidden="1">'Summary Income Statement'!$E$10</definedName>
    <definedName name="QB_ROW_7001" localSheetId="0" hidden="1">'Balance Sheet'!$A$17</definedName>
    <definedName name="QB_ROW_701210" localSheetId="3" hidden="1">'PPSEL Trial Balance'!$B$56</definedName>
    <definedName name="QB_ROW_701260" localSheetId="2" hidden="1">'Detailed Income Statement'!$G$38</definedName>
    <definedName name="QB_ROW_70210" localSheetId="4" hidden="1">'Building Corp Trial Balance'!$B$8</definedName>
    <definedName name="QB_ROW_70210" localSheetId="3" hidden="1">'PPSEL Trial Balance'!$B$52</definedName>
    <definedName name="QB_ROW_70250" localSheetId="2" hidden="1">'Detailed Income Statement'!$F$29</definedName>
    <definedName name="QB_ROW_71210" localSheetId="3" hidden="1">'PPSEL Trial Balance'!$B$22</definedName>
    <definedName name="QB_ROW_72210" localSheetId="4" hidden="1">'Building Corp Trial Balance'!$B$12</definedName>
    <definedName name="QB_ROW_72210" localSheetId="3" hidden="1">'PPSEL Trial Balance'!$B$59</definedName>
    <definedName name="QB_ROW_72250" localSheetId="2" hidden="1">'Detailed Income Statement'!$F$42</definedName>
    <definedName name="QB_ROW_7301" localSheetId="0" hidden="1">'Balance Sheet'!$A$38</definedName>
    <definedName name="QB_ROW_73050" localSheetId="2" hidden="1">'Detailed Income Statement'!$F$37</definedName>
    <definedName name="QB_ROW_73350" localSheetId="2" hidden="1">'Detailed Income Statement'!$F$41</definedName>
    <definedName name="QB_ROW_74050" localSheetId="2" hidden="1">'Detailed Income Statement'!$F$141</definedName>
    <definedName name="QB_ROW_74210" localSheetId="3" hidden="1">'PPSEL Trial Balance'!$B$107</definedName>
    <definedName name="QB_ROW_74260" localSheetId="2" hidden="1">'Detailed Income Statement'!$G$145</definedName>
    <definedName name="QB_ROW_74350" localSheetId="2" hidden="1">'Detailed Income Statement'!$F$146</definedName>
    <definedName name="QB_ROW_747210" localSheetId="3" hidden="1">'PPSEL Trial Balance'!$B$120</definedName>
    <definedName name="QB_ROW_747260" localSheetId="2" hidden="1">'Detailed Income Statement'!$G$168</definedName>
    <definedName name="QB_ROW_75050" localSheetId="2" hidden="1">'Detailed Income Statement'!$F$104</definedName>
    <definedName name="QB_ROW_75210" localSheetId="3" hidden="1">'PPSEL Trial Balance'!$B$86</definedName>
    <definedName name="QB_ROW_75260" localSheetId="2" hidden="1">'Detailed Income Statement'!$G$107</definedName>
    <definedName name="QB_ROW_75350" localSheetId="2" hidden="1">'Detailed Income Statement'!$F$108</definedName>
    <definedName name="QB_ROW_76210" localSheetId="3" hidden="1">'PPSEL Trial Balance'!$B$87</definedName>
    <definedName name="QB_ROW_76260" localSheetId="2" hidden="1">'Detailed Income Statement'!$G$105</definedName>
    <definedName name="QB_ROW_798210" localSheetId="3" hidden="1">'PPSEL Trial Balance'!$B$69</definedName>
    <definedName name="QB_ROW_798260" localSheetId="2" hidden="1">'Detailed Income Statement'!$G$66</definedName>
    <definedName name="QB_ROW_799210" localSheetId="3" hidden="1">'PPSEL Trial Balance'!$B$82</definedName>
    <definedName name="QB_ROW_799360" localSheetId="2" hidden="1">'Detailed Income Statement'!$G$95</definedName>
    <definedName name="QB_ROW_8011" localSheetId="0" hidden="1">'Balance Sheet'!$B$18</definedName>
    <definedName name="QB_ROW_812050" localSheetId="2" hidden="1">'Detailed Income Statement'!$F$94</definedName>
    <definedName name="QB_ROW_812350" localSheetId="2" hidden="1">'Detailed Income Statement'!$F$97</definedName>
    <definedName name="QB_ROW_8210" localSheetId="3" hidden="1">'PPSEL Trial Balance'!$B$88</definedName>
    <definedName name="QB_ROW_82210" localSheetId="4" hidden="1">'Building Corp Trial Balance'!$B$5</definedName>
    <definedName name="QB_ROW_825210" localSheetId="3" hidden="1">'PPSEL Trial Balance'!$B$83</definedName>
    <definedName name="QB_ROW_825260" localSheetId="2" hidden="1">'Detailed Income Statement'!$G$96</definedName>
    <definedName name="QB_ROW_828210" localSheetId="3" hidden="1">'PPSEL Trial Balance'!$B$9</definedName>
    <definedName name="QB_ROW_8311" localSheetId="0" hidden="1">'Balance Sheet'!$B$32</definedName>
    <definedName name="QB_ROW_8360" localSheetId="2" hidden="1">'Detailed Income Statement'!$G$106</definedName>
    <definedName name="QB_ROW_84210" localSheetId="4" hidden="1">'Building Corp Trial Balance'!$B$4</definedName>
    <definedName name="QB_ROW_845050" localSheetId="2" hidden="1">'Detailed Income Statement'!$F$6</definedName>
    <definedName name="QB_ROW_845350" localSheetId="2" hidden="1">'Detailed Income Statement'!$F$9</definedName>
    <definedName name="QB_ROW_846050" localSheetId="2" hidden="1">'Detailed Income Statement'!$F$11</definedName>
    <definedName name="QB_ROW_846350" localSheetId="2" hidden="1">'Detailed Income Statement'!$F$13</definedName>
    <definedName name="QB_ROW_847040" localSheetId="2" hidden="1">'Detailed Income Statement'!$E$4</definedName>
    <definedName name="QB_ROW_847340" localSheetId="2" hidden="1">'Detailed Income Statement'!$E$20</definedName>
    <definedName name="QB_ROW_847340" localSheetId="1" hidden="1">'Summary Income Statement'!$E$4</definedName>
    <definedName name="QB_ROW_850040" localSheetId="0" hidden="1">'Balance Sheet'!$E$22</definedName>
    <definedName name="QB_ROW_850340" localSheetId="0" hidden="1">'Balance Sheet'!$E$25</definedName>
    <definedName name="QB_ROW_851050" localSheetId="2" hidden="1">'Detailed Income Statement'!$F$183</definedName>
    <definedName name="QB_ROW_851350" localSheetId="2" hidden="1">'Detailed Income Statement'!$F$185</definedName>
    <definedName name="QB_ROW_85210" localSheetId="4" hidden="1">'Building Corp Trial Balance'!$B$3</definedName>
    <definedName name="QB_ROW_86321" localSheetId="2" hidden="1">'Detailed Income Statement'!$C$26</definedName>
    <definedName name="QB_ROW_86321" localSheetId="1" hidden="1">'Summary Income Statement'!$C$8</definedName>
    <definedName name="QB_ROW_864210" localSheetId="3" hidden="1">'PPSEL Trial Balance'!$B$5</definedName>
    <definedName name="QB_ROW_87210" localSheetId="4" hidden="1">'Building Corp Trial Balance'!$B$18</definedName>
    <definedName name="QB_ROW_877040" localSheetId="2" hidden="1">'Detailed Income Statement'!$E$22</definedName>
    <definedName name="QB_ROW_877340" localSheetId="2" hidden="1">'Detailed Income Statement'!$E$24</definedName>
    <definedName name="QB_ROW_877340" localSheetId="1" hidden="1">'Summary Income Statement'!$E$6</definedName>
    <definedName name="QB_ROW_88210" localSheetId="3" hidden="1">'PPSEL Trial Balance'!$B$116</definedName>
    <definedName name="QB_ROW_88250" localSheetId="2" hidden="1">'Detailed Income Statement'!$F$159</definedName>
    <definedName name="QB_ROW_890210" localSheetId="3" hidden="1">'PPSEL Trial Balance'!$B$74</definedName>
    <definedName name="QB_ROW_890260" localSheetId="2" hidden="1">'Detailed Income Statement'!$G$75</definedName>
    <definedName name="QB_ROW_89050" localSheetId="2" hidden="1">'Detailed Income Statement'!$F$89</definedName>
    <definedName name="QB_ROW_892260" localSheetId="2" hidden="1">'Detailed Income Statement'!$G$156</definedName>
    <definedName name="QB_ROW_89350" localSheetId="2" hidden="1">'Detailed Income Statement'!$F$91</definedName>
    <definedName name="QB_ROW_896210" localSheetId="3" hidden="1">'PPSEL Trial Balance'!$B$26</definedName>
    <definedName name="QB_ROW_896250" localSheetId="0" hidden="1">'Balance Sheet'!$F$24</definedName>
    <definedName name="QB_ROW_898210" localSheetId="3" hidden="1">'PPSEL Trial Balance'!$B$25</definedName>
    <definedName name="QB_ROW_898250" localSheetId="0" hidden="1">'Balance Sheet'!$F$23</definedName>
    <definedName name="QB_ROW_899210" localSheetId="3" hidden="1">'PPSEL Trial Balance'!$B$100</definedName>
    <definedName name="QB_ROW_899260" localSheetId="2" hidden="1">'Detailed Income Statement'!$G$131</definedName>
    <definedName name="QB_ROW_9021" localSheetId="0" hidden="1">'Balance Sheet'!$C$19</definedName>
    <definedName name="QB_ROW_902210" localSheetId="3" hidden="1">'PPSEL Trial Balance'!$B$49</definedName>
    <definedName name="QB_ROW_902260" localSheetId="2" hidden="1">'Detailed Income Statement'!$G$18</definedName>
    <definedName name="QB_ROW_905210" localSheetId="3" hidden="1">'PPSEL Trial Balance'!$B$105</definedName>
    <definedName name="QB_ROW_905260" localSheetId="2" hidden="1">'Detailed Income Statement'!$G$137</definedName>
    <definedName name="QB_ROW_907050" localSheetId="2" hidden="1">'Detailed Income Statement'!$F$133</definedName>
    <definedName name="QB_ROW_907210" localSheetId="3" hidden="1">'PPSEL Trial Balance'!$B$101</definedName>
    <definedName name="QB_ROW_907260" localSheetId="2" hidden="1">'Detailed Income Statement'!$G$139</definedName>
    <definedName name="QB_ROW_907350" localSheetId="2" hidden="1">'Detailed Income Statement'!$F$140</definedName>
    <definedName name="QB_ROW_916210" localSheetId="3" hidden="1">'PPSEL Trial Balance'!$B$4</definedName>
    <definedName name="QB_ROW_918210" localSheetId="3" hidden="1">'PPSEL Trial Balance'!$B$33</definedName>
    <definedName name="QB_ROW_925210" localSheetId="3" hidden="1">'PPSEL Trial Balance'!$B$42</definedName>
    <definedName name="QB_ROW_925220" localSheetId="0" hidden="1">'Balance Sheet'!$C$35</definedName>
    <definedName name="QB_ROW_9321" localSheetId="0" hidden="1">'Balance Sheet'!$C$31</definedName>
    <definedName name="QB_ROW_93210" localSheetId="3" hidden="1">'PPSEL Trial Balance'!$B$24</definedName>
    <definedName name="QB_ROW_936210" localSheetId="3" hidden="1">'PPSEL Trial Balance'!$B$115</definedName>
    <definedName name="QB_ROW_936260" localSheetId="2" hidden="1">'Detailed Income Statement'!$G$157</definedName>
    <definedName name="QB_ROW_938210" localSheetId="3" hidden="1">'PPSEL Trial Balance'!$B$7</definedName>
    <definedName name="QB_ROW_940210" localSheetId="3" hidden="1">'PPSEL Trial Balance'!$B$81</definedName>
    <definedName name="QB_ROW_940260" localSheetId="2" hidden="1">'Detailed Income Statement'!$G$90</definedName>
    <definedName name="QB_ROW_95210" localSheetId="4" hidden="1">'Building Corp Trial Balance'!$B$14</definedName>
    <definedName name="QB_ROW_95210" localSheetId="3" hidden="1">'PPSEL Trial Balance'!$B$23</definedName>
    <definedName name="QB_ROW_95230" localSheetId="0" hidden="1">'Balance Sheet'!$D$13</definedName>
    <definedName name="QB_ROW_953210" localSheetId="3" hidden="1">'PPSEL Trial Balance'!$B$80</definedName>
    <definedName name="QB_ROW_953260" localSheetId="2" hidden="1">'Detailed Income Statement'!$G$87</definedName>
    <definedName name="QB_ROW_961210" localSheetId="3" hidden="1">'PPSEL Trial Balance'!$B$35</definedName>
    <definedName name="QB_ROW_964210" localSheetId="3" hidden="1">'PPSEL Trial Balance'!$B$94</definedName>
    <definedName name="QB_ROW_964250" localSheetId="2" hidden="1">'Detailed Income Statement'!$F$120</definedName>
    <definedName name="QB_ROW_97210" localSheetId="4" hidden="1">'Building Corp Trial Balance'!$B$15</definedName>
    <definedName name="QB_ROW_997210" localSheetId="3" hidden="1">'PPSEL Trial Balance'!$B$30</definedName>
    <definedName name="QB_ROW_999210" localSheetId="3" hidden="1">'PPSEL Trial Balance'!$B$11</definedName>
    <definedName name="QB_ROW_999330" localSheetId="0" hidden="1">'Balance Sheet'!$D$7</definedName>
    <definedName name="QBCANSUPPORTUPDATE" localSheetId="0">TRUE</definedName>
    <definedName name="QBCANSUPPORTUPDATE" localSheetId="4">TRUE</definedName>
    <definedName name="QBCANSUPPORTUPDATE" localSheetId="2">TRUE</definedName>
    <definedName name="QBCANSUPPORTUPDATE" localSheetId="3">TRUE</definedName>
    <definedName name="QBCANSUPPORTUPDATE" localSheetId="1">TRUE</definedName>
    <definedName name="QBCOMPANYFILENAME" localSheetId="0">"C:\Users\Chris\Desktop\Files\PPSEL\Current Quickbooks File\Pikes Peak School of Expeditionary Learning.qbw"</definedName>
    <definedName name="QBCOMPANYFILENAME" localSheetId="4">"C:\Users\Chris\Desktop\Files\PPSEL Building Corporation\QB File\PPSEL Building Corporation.QBW"</definedName>
    <definedName name="QBCOMPANYFILENAME" localSheetId="2">"C:\Users\Chris\Desktop\Files\PPSEL\Current Quickbooks File\Pikes Peak School of Expeditionary Learning.qbw"</definedName>
    <definedName name="QBCOMPANYFILENAME" localSheetId="3">"C:\Users\Chris\Desktop\Files\PPSEL\Current Quickbooks File\Pikes Peak School of Expeditionary Learning.qbw"</definedName>
    <definedName name="QBCOMPANYFILENAME" localSheetId="1">"C:\Users\Chris\Desktop\Files\PPSEL\Current Quickbooks File\Pikes Peak School of Expeditionary Learning.qbw"</definedName>
    <definedName name="QBENDDATE" localSheetId="0">20200930</definedName>
    <definedName name="QBENDDATE" localSheetId="4">20200930</definedName>
    <definedName name="QBENDDATE" localSheetId="2">20200930</definedName>
    <definedName name="QBENDDATE" localSheetId="3">20200930</definedName>
    <definedName name="QBENDDATE" localSheetId="1">20200930</definedName>
    <definedName name="QBHEADERSONSCREEN" localSheetId="0">FALSE</definedName>
    <definedName name="QBHEADERSONSCREEN" localSheetId="4">FALSE</definedName>
    <definedName name="QBHEADERSONSCREEN" localSheetId="2">FALSE</definedName>
    <definedName name="QBHEADERSONSCREEN" localSheetId="3">FALSE</definedName>
    <definedName name="QBHEADERSONSCREEN" localSheetId="1">FALSE</definedName>
    <definedName name="QBMETADATASIZE" localSheetId="0">5914</definedName>
    <definedName name="QBMETADATASIZE" localSheetId="4">5914</definedName>
    <definedName name="QBMETADATASIZE" localSheetId="2">5914</definedName>
    <definedName name="QBMETADATASIZE" localSheetId="3">5914</definedName>
    <definedName name="QBMETADATASIZE" localSheetId="1">5914</definedName>
    <definedName name="QBPRESERVECOLOR" localSheetId="0">TRUE</definedName>
    <definedName name="QBPRESERVECOLOR" localSheetId="4">TRUE</definedName>
    <definedName name="QBPRESERVECOLOR" localSheetId="2">TRUE</definedName>
    <definedName name="QBPRESERVECOLOR" localSheetId="3">TRUE</definedName>
    <definedName name="QBPRESERVECOLOR" localSheetId="1">TRUE</definedName>
    <definedName name="QBPRESERVEFONT" localSheetId="0">TRUE</definedName>
    <definedName name="QBPRESERVEFONT" localSheetId="4">TRUE</definedName>
    <definedName name="QBPRESERVEFONT" localSheetId="2">TRUE</definedName>
    <definedName name="QBPRESERVEFONT" localSheetId="3">TRUE</definedName>
    <definedName name="QBPRESERVEFONT" localSheetId="1">TRUE</definedName>
    <definedName name="QBPRESERVEROWHEIGHT" localSheetId="0">TRUE</definedName>
    <definedName name="QBPRESERVEROWHEIGHT" localSheetId="4">TRUE</definedName>
    <definedName name="QBPRESERVEROWHEIGHT" localSheetId="2">TRUE</definedName>
    <definedName name="QBPRESERVEROWHEIGHT" localSheetId="3">TRUE</definedName>
    <definedName name="QBPRESERVEROWHEIGHT" localSheetId="1">TRUE</definedName>
    <definedName name="QBPRESERVESPACE" localSheetId="0">FALSE</definedName>
    <definedName name="QBPRESERVESPACE" localSheetId="4">TRUE</definedName>
    <definedName name="QBPRESERVESPACE" localSheetId="2">FALSE</definedName>
    <definedName name="QBPRESERVESPACE" localSheetId="3">FALSE</definedName>
    <definedName name="QBPRESERVESPACE" localSheetId="1">FALSE</definedName>
    <definedName name="QBREPORTCOLAXIS" localSheetId="0">0</definedName>
    <definedName name="QBREPORTCOLAXIS" localSheetId="4">0</definedName>
    <definedName name="QBREPORTCOLAXIS" localSheetId="2">0</definedName>
    <definedName name="QBREPORTCOLAXIS" localSheetId="3">0</definedName>
    <definedName name="QBREPORTCOLAXIS" localSheetId="1">0</definedName>
    <definedName name="QBREPORTCOMPANYID" localSheetId="0">"7bbde1c5de7c409cb0603e4c380a26bc"</definedName>
    <definedName name="QBREPORTCOMPANYID" localSheetId="4">"95f142beef7a4023836fccda5fde7502"</definedName>
    <definedName name="QBREPORTCOMPANYID" localSheetId="2">"7bbde1c5de7c409cb0603e4c380a26bc"</definedName>
    <definedName name="QBREPORTCOMPANYID" localSheetId="3">"7bbde1c5de7c409cb0603e4c380a26bc"</definedName>
    <definedName name="QBREPORTCOMPANYID" localSheetId="1">"7bbde1c5de7c409cb0603e4c380a26bc"</definedName>
    <definedName name="QBREPORTCOMPARECOL_ANNUALBUDGET" localSheetId="0">FALSE</definedName>
    <definedName name="QBREPORTCOMPARECOL_ANNUALBUDGET" localSheetId="4">FALSE</definedName>
    <definedName name="QBREPORTCOMPARECOL_ANNUALBUDGET" localSheetId="2">FALSE</definedName>
    <definedName name="QBREPORTCOMPARECOL_ANNUALBUDGET" localSheetId="3">FALSE</definedName>
    <definedName name="QBREPORTCOMPARECOL_ANNUALBUDGET" localSheetId="1">FALSE</definedName>
    <definedName name="QBREPORTCOMPARECOL_AVGCOGS" localSheetId="0">FALSE</definedName>
    <definedName name="QBREPORTCOMPARECOL_AVGCOGS" localSheetId="4">FALSE</definedName>
    <definedName name="QBREPORTCOMPARECOL_AVGCOGS" localSheetId="2">FALSE</definedName>
    <definedName name="QBREPORTCOMPARECOL_AVGCOGS" localSheetId="3">FALSE</definedName>
    <definedName name="QBREPORTCOMPARECOL_AVGCOGS" localSheetId="1">FALSE</definedName>
    <definedName name="QBREPORTCOMPARECOL_AVGPRICE" localSheetId="0">FALSE</definedName>
    <definedName name="QBREPORTCOMPARECOL_AVGPRICE" localSheetId="4">FALSE</definedName>
    <definedName name="QBREPORTCOMPARECOL_AVGPRICE" localSheetId="2">FALSE</definedName>
    <definedName name="QBREPORTCOMPARECOL_AVGPRICE" localSheetId="3">FALSE</definedName>
    <definedName name="QBREPORTCOMPARECOL_AVGPRICE" localSheetId="1">FALSE</definedName>
    <definedName name="QBREPORTCOMPARECOL_BUDDIFF" localSheetId="0">FALSE</definedName>
    <definedName name="QBREPORTCOMPARECOL_BUDDIFF" localSheetId="4">FALSE</definedName>
    <definedName name="QBREPORTCOMPARECOL_BUDDIFF" localSheetId="2">FALSE</definedName>
    <definedName name="QBREPORTCOMPARECOL_BUDDIFF" localSheetId="3">FALSE</definedName>
    <definedName name="QBREPORTCOMPARECOL_BUDDIFF" localSheetId="1">FALSE</definedName>
    <definedName name="QBREPORTCOMPARECOL_BUDGET" localSheetId="0">FALSE</definedName>
    <definedName name="QBREPORTCOMPARECOL_BUDGET" localSheetId="4">FALSE</definedName>
    <definedName name="QBREPORTCOMPARECOL_BUDGET" localSheetId="2">FALSE</definedName>
    <definedName name="QBREPORTCOMPARECOL_BUDGET" localSheetId="3">FALSE</definedName>
    <definedName name="QBREPORTCOMPARECOL_BUDGET" localSheetId="1">FALSE</definedName>
    <definedName name="QBREPORTCOMPARECOL_BUDPCT" localSheetId="0">FALSE</definedName>
    <definedName name="QBREPORTCOMPARECOL_BUDPCT" localSheetId="4">FALSE</definedName>
    <definedName name="QBREPORTCOMPARECOL_BUDPCT" localSheetId="2">FALSE</definedName>
    <definedName name="QBREPORTCOMPARECOL_BUDPCT" localSheetId="3">FALSE</definedName>
    <definedName name="QBREPORTCOMPARECOL_BUDPCT" localSheetId="1">FALSE</definedName>
    <definedName name="QBREPORTCOMPARECOL_COGS" localSheetId="0">FALSE</definedName>
    <definedName name="QBREPORTCOMPARECOL_COGS" localSheetId="4">FALSE</definedName>
    <definedName name="QBREPORTCOMPARECOL_COGS" localSheetId="2">FALSE</definedName>
    <definedName name="QBREPORTCOMPARECOL_COGS" localSheetId="3">FALSE</definedName>
    <definedName name="QBREPORTCOMPARECOL_COGS" localSheetId="1">FALSE</definedName>
    <definedName name="QBREPORTCOMPARECOL_EXCLUDEAMOUNT" localSheetId="0">FALSE</definedName>
    <definedName name="QBREPORTCOMPARECOL_EXCLUDEAMOUNT" localSheetId="4">FALSE</definedName>
    <definedName name="QBREPORTCOMPARECOL_EXCLUDEAMOUNT" localSheetId="2">FALSE</definedName>
    <definedName name="QBREPORTCOMPARECOL_EXCLUDEAMOUNT" localSheetId="3">FALSE</definedName>
    <definedName name="QBREPORTCOMPARECOL_EXCLUDEAMOUNT" localSheetId="1">FALSE</definedName>
    <definedName name="QBREPORTCOMPARECOL_EXCLUDECURPERIOD" localSheetId="0">FALSE</definedName>
    <definedName name="QBREPORTCOMPARECOL_EXCLUDECURPERIOD" localSheetId="4">FALSE</definedName>
    <definedName name="QBREPORTCOMPARECOL_EXCLUDECURPERIOD" localSheetId="2">FALSE</definedName>
    <definedName name="QBREPORTCOMPARECOL_EXCLUDECURPERIOD" localSheetId="3">FALSE</definedName>
    <definedName name="QBREPORTCOMPARECOL_EXCLUDECURPERIOD" localSheetId="1">FALSE</definedName>
    <definedName name="QBREPORTCOMPARECOL_FORECAST" localSheetId="0">FALSE</definedName>
    <definedName name="QBREPORTCOMPARECOL_FORECAST" localSheetId="4">FALSE</definedName>
    <definedName name="QBREPORTCOMPARECOL_FORECAST" localSheetId="2">FALSE</definedName>
    <definedName name="QBREPORTCOMPARECOL_FORECAST" localSheetId="3">FALSE</definedName>
    <definedName name="QBREPORTCOMPARECOL_FORECAST" localSheetId="1">FALSE</definedName>
    <definedName name="QBREPORTCOMPARECOL_GROSSMARGIN" localSheetId="0">FALSE</definedName>
    <definedName name="QBREPORTCOMPARECOL_GROSSMARGIN" localSheetId="4">FALSE</definedName>
    <definedName name="QBREPORTCOMPARECOL_GROSSMARGIN" localSheetId="2">FALSE</definedName>
    <definedName name="QBREPORTCOMPARECOL_GROSSMARGIN" localSheetId="3">FALSE</definedName>
    <definedName name="QBREPORTCOMPARECOL_GROSSMARGIN" localSheetId="1">FALSE</definedName>
    <definedName name="QBREPORTCOMPARECOL_GROSSMARGINPCT" localSheetId="0">FALSE</definedName>
    <definedName name="QBREPORTCOMPARECOL_GROSSMARGINPCT" localSheetId="4">FALSE</definedName>
    <definedName name="QBREPORTCOMPARECOL_GROSSMARGINPCT" localSheetId="2">FALSE</definedName>
    <definedName name="QBREPORTCOMPARECOL_GROSSMARGINPCT" localSheetId="3">FALSE</definedName>
    <definedName name="QBREPORTCOMPARECOL_GROSSMARGINPCT" localSheetId="1">FALSE</definedName>
    <definedName name="QBREPORTCOMPARECOL_HOURS" localSheetId="0">FALSE</definedName>
    <definedName name="QBREPORTCOMPARECOL_HOURS" localSheetId="4">FALSE</definedName>
    <definedName name="QBREPORTCOMPARECOL_HOURS" localSheetId="2">FALSE</definedName>
    <definedName name="QBREPORTCOMPARECOL_HOURS" localSheetId="3">FALSE</definedName>
    <definedName name="QBREPORTCOMPARECOL_HOURS" localSheetId="1">FALSE</definedName>
    <definedName name="QBREPORTCOMPARECOL_PCTCOL" localSheetId="0">FALSE</definedName>
    <definedName name="QBREPORTCOMPARECOL_PCTCOL" localSheetId="4">FALSE</definedName>
    <definedName name="QBREPORTCOMPARECOL_PCTCOL" localSheetId="2">FALSE</definedName>
    <definedName name="QBREPORTCOMPARECOL_PCTCOL" localSheetId="3">FALSE</definedName>
    <definedName name="QBREPORTCOMPARECOL_PCTCOL" localSheetId="1">FALSE</definedName>
    <definedName name="QBREPORTCOMPARECOL_PCTEXPENSE" localSheetId="0">FALSE</definedName>
    <definedName name="QBREPORTCOMPARECOL_PCTEXPENSE" localSheetId="4">FALSE</definedName>
    <definedName name="QBREPORTCOMPARECOL_PCTEXPENSE" localSheetId="2">FALSE</definedName>
    <definedName name="QBREPORTCOMPARECOL_PCTEXPENSE" localSheetId="3">FALSE</definedName>
    <definedName name="QBREPORTCOMPARECOL_PCTEXPENSE" localSheetId="1">FALSE</definedName>
    <definedName name="QBREPORTCOMPARECOL_PCTINCOME" localSheetId="0">FALSE</definedName>
    <definedName name="QBREPORTCOMPARECOL_PCTINCOME" localSheetId="4">FALSE</definedName>
    <definedName name="QBREPORTCOMPARECOL_PCTINCOME" localSheetId="2">FALSE</definedName>
    <definedName name="QBREPORTCOMPARECOL_PCTINCOME" localSheetId="3">FALSE</definedName>
    <definedName name="QBREPORTCOMPARECOL_PCTINCOME" localSheetId="1">FALSE</definedName>
    <definedName name="QBREPORTCOMPARECOL_PCTOFSALES" localSheetId="0">FALSE</definedName>
    <definedName name="QBREPORTCOMPARECOL_PCTOFSALES" localSheetId="4">FALSE</definedName>
    <definedName name="QBREPORTCOMPARECOL_PCTOFSALES" localSheetId="2">FALSE</definedName>
    <definedName name="QBREPORTCOMPARECOL_PCTOFSALES" localSheetId="3">FALSE</definedName>
    <definedName name="QBREPORTCOMPARECOL_PCTOFSALES" localSheetId="1">FALSE</definedName>
    <definedName name="QBREPORTCOMPARECOL_PCTROW" localSheetId="0">FALSE</definedName>
    <definedName name="QBREPORTCOMPARECOL_PCTROW" localSheetId="4">FALSE</definedName>
    <definedName name="QBREPORTCOMPARECOL_PCTROW" localSheetId="2">FALSE</definedName>
    <definedName name="QBREPORTCOMPARECOL_PCTROW" localSheetId="3">FALSE</definedName>
    <definedName name="QBREPORTCOMPARECOL_PCTROW" localSheetId="1">FALSE</definedName>
    <definedName name="QBREPORTCOMPARECOL_PPDIFF" localSheetId="0">FALSE</definedName>
    <definedName name="QBREPORTCOMPARECOL_PPDIFF" localSheetId="4">FALSE</definedName>
    <definedName name="QBREPORTCOMPARECOL_PPDIFF" localSheetId="2">FALSE</definedName>
    <definedName name="QBREPORTCOMPARECOL_PPDIFF" localSheetId="3">FALSE</definedName>
    <definedName name="QBREPORTCOMPARECOL_PPDIFF" localSheetId="1">FALSE</definedName>
    <definedName name="QBREPORTCOMPARECOL_PPPCT" localSheetId="0">FALSE</definedName>
    <definedName name="QBREPORTCOMPARECOL_PPPCT" localSheetId="4">FALSE</definedName>
    <definedName name="QBREPORTCOMPARECOL_PPPCT" localSheetId="2">FALSE</definedName>
    <definedName name="QBREPORTCOMPARECOL_PPPCT" localSheetId="3">FALSE</definedName>
    <definedName name="QBREPORTCOMPARECOL_PPPCT" localSheetId="1">FALSE</definedName>
    <definedName name="QBREPORTCOMPARECOL_PREVPERIOD" localSheetId="0">FALSE</definedName>
    <definedName name="QBREPORTCOMPARECOL_PREVPERIOD" localSheetId="4">FALSE</definedName>
    <definedName name="QBREPORTCOMPARECOL_PREVPERIOD" localSheetId="2">FALSE</definedName>
    <definedName name="QBREPORTCOMPARECOL_PREVPERIOD" localSheetId="3">FALSE</definedName>
    <definedName name="QBREPORTCOMPARECOL_PREVPERIOD" localSheetId="1">FALSE</definedName>
    <definedName name="QBREPORTCOMPARECOL_PREVYEAR" localSheetId="0">FALSE</definedName>
    <definedName name="QBREPORTCOMPARECOL_PREVYEAR" localSheetId="4">FALSE</definedName>
    <definedName name="QBREPORTCOMPARECOL_PREVYEAR" localSheetId="2">FALSE</definedName>
    <definedName name="QBREPORTCOMPARECOL_PREVYEAR" localSheetId="3">FALSE</definedName>
    <definedName name="QBREPORTCOMPARECOL_PREVYEAR" localSheetId="1">FALSE</definedName>
    <definedName name="QBREPORTCOMPARECOL_PYDIFF" localSheetId="0">FALSE</definedName>
    <definedName name="QBREPORTCOMPARECOL_PYDIFF" localSheetId="4">FALSE</definedName>
    <definedName name="QBREPORTCOMPARECOL_PYDIFF" localSheetId="2">FALSE</definedName>
    <definedName name="QBREPORTCOMPARECOL_PYDIFF" localSheetId="3">FALSE</definedName>
    <definedName name="QBREPORTCOMPARECOL_PYDIFF" localSheetId="1">FALSE</definedName>
    <definedName name="QBREPORTCOMPARECOL_PYPCT" localSheetId="0">FALSE</definedName>
    <definedName name="QBREPORTCOMPARECOL_PYPCT" localSheetId="4">FALSE</definedName>
    <definedName name="QBREPORTCOMPARECOL_PYPCT" localSheetId="2">FALSE</definedName>
    <definedName name="QBREPORTCOMPARECOL_PYPCT" localSheetId="3">FALSE</definedName>
    <definedName name="QBREPORTCOMPARECOL_PYPCT" localSheetId="1">FALSE</definedName>
    <definedName name="QBREPORTCOMPARECOL_QTY" localSheetId="0">FALSE</definedName>
    <definedName name="QBREPORTCOMPARECOL_QTY" localSheetId="4">FALSE</definedName>
    <definedName name="QBREPORTCOMPARECOL_QTY" localSheetId="2">FALSE</definedName>
    <definedName name="QBREPORTCOMPARECOL_QTY" localSheetId="3">FALSE</definedName>
    <definedName name="QBREPORTCOMPARECOL_QTY" localSheetId="1">FALSE</definedName>
    <definedName name="QBREPORTCOMPARECOL_RATE" localSheetId="0">FALSE</definedName>
    <definedName name="QBREPORTCOMPARECOL_RATE" localSheetId="4">FALSE</definedName>
    <definedName name="QBREPORTCOMPARECOL_RATE" localSheetId="2">FALSE</definedName>
    <definedName name="QBREPORTCOMPARECOL_RATE" localSheetId="3">FALSE</definedName>
    <definedName name="QBREPORTCOMPARECOL_RATE" localSheetId="1">FALSE</definedName>
    <definedName name="QBREPORTCOMPARECOL_TRIPBILLEDMILES" localSheetId="0">FALSE</definedName>
    <definedName name="QBREPORTCOMPARECOL_TRIPBILLEDMILES" localSheetId="4">FALSE</definedName>
    <definedName name="QBREPORTCOMPARECOL_TRIPBILLEDMILES" localSheetId="2">FALSE</definedName>
    <definedName name="QBREPORTCOMPARECOL_TRIPBILLEDMILES" localSheetId="3">FALSE</definedName>
    <definedName name="QBREPORTCOMPARECOL_TRIPBILLEDMILES" localSheetId="1">FALSE</definedName>
    <definedName name="QBREPORTCOMPARECOL_TRIPBILLINGAMOUNT" localSheetId="0">FALSE</definedName>
    <definedName name="QBREPORTCOMPARECOL_TRIPBILLINGAMOUNT" localSheetId="4">FALSE</definedName>
    <definedName name="QBREPORTCOMPARECOL_TRIPBILLINGAMOUNT" localSheetId="2">FALSE</definedName>
    <definedName name="QBREPORTCOMPARECOL_TRIPBILLINGAMOUNT" localSheetId="3">FALSE</definedName>
    <definedName name="QBREPORTCOMPARECOL_TRIPBILLINGAMOUNT" localSheetId="1">FALSE</definedName>
    <definedName name="QBREPORTCOMPARECOL_TRIPMILES" localSheetId="0">FALSE</definedName>
    <definedName name="QBREPORTCOMPARECOL_TRIPMILES" localSheetId="4">FALSE</definedName>
    <definedName name="QBREPORTCOMPARECOL_TRIPMILES" localSheetId="2">FALSE</definedName>
    <definedName name="QBREPORTCOMPARECOL_TRIPMILES" localSheetId="3">FALSE</definedName>
    <definedName name="QBREPORTCOMPARECOL_TRIPMILES" localSheetId="1">FALSE</definedName>
    <definedName name="QBREPORTCOMPARECOL_TRIPNOTBILLABLEMILES" localSheetId="0">FALSE</definedName>
    <definedName name="QBREPORTCOMPARECOL_TRIPNOTBILLABLEMILES" localSheetId="4">FALSE</definedName>
    <definedName name="QBREPORTCOMPARECOL_TRIPNOTBILLABLEMILES" localSheetId="2">FALSE</definedName>
    <definedName name="QBREPORTCOMPARECOL_TRIPNOTBILLABLEMILES" localSheetId="3">FALSE</definedName>
    <definedName name="QBREPORTCOMPARECOL_TRIPNOTBILLABLEMILES" localSheetId="1">FALSE</definedName>
    <definedName name="QBREPORTCOMPARECOL_TRIPTAXDEDUCTIBLEAMOUNT" localSheetId="0">FALSE</definedName>
    <definedName name="QBREPORTCOMPARECOL_TRIPTAXDEDUCTIBLEAMOUNT" localSheetId="4">FALSE</definedName>
    <definedName name="QBREPORTCOMPARECOL_TRIPTAXDEDUCTIBLEAMOUNT" localSheetId="2">FALSE</definedName>
    <definedName name="QBREPORTCOMPARECOL_TRIPTAXDEDUCTIBLEAMOUNT" localSheetId="3">FALSE</definedName>
    <definedName name="QBREPORTCOMPARECOL_TRIPTAXDEDUCTIBLEAMOUNT" localSheetId="1">FALSE</definedName>
    <definedName name="QBREPORTCOMPARECOL_TRIPUNBILLEDMILES" localSheetId="0">FALSE</definedName>
    <definedName name="QBREPORTCOMPARECOL_TRIPUNBILLEDMILES" localSheetId="4">FALSE</definedName>
    <definedName name="QBREPORTCOMPARECOL_TRIPUNBILLEDMILES" localSheetId="2">FALSE</definedName>
    <definedName name="QBREPORTCOMPARECOL_TRIPUNBILLEDMILES" localSheetId="3">FALSE</definedName>
    <definedName name="QBREPORTCOMPARECOL_TRIPUNBILLEDMILES" localSheetId="1">FALSE</definedName>
    <definedName name="QBREPORTCOMPARECOL_YTD" localSheetId="0">FALSE</definedName>
    <definedName name="QBREPORTCOMPARECOL_YTD" localSheetId="4">FALSE</definedName>
    <definedName name="QBREPORTCOMPARECOL_YTD" localSheetId="2">FALSE</definedName>
    <definedName name="QBREPORTCOMPARECOL_YTD" localSheetId="3">FALSE</definedName>
    <definedName name="QBREPORTCOMPARECOL_YTD" localSheetId="1">FALSE</definedName>
    <definedName name="QBREPORTCOMPARECOL_YTDBUDGET" localSheetId="0">FALSE</definedName>
    <definedName name="QBREPORTCOMPARECOL_YTDBUDGET" localSheetId="4">FALSE</definedName>
    <definedName name="QBREPORTCOMPARECOL_YTDBUDGET" localSheetId="2">FALSE</definedName>
    <definedName name="QBREPORTCOMPARECOL_YTDBUDGET" localSheetId="3">FALSE</definedName>
    <definedName name="QBREPORTCOMPARECOL_YTDBUDGET" localSheetId="1">FALSE</definedName>
    <definedName name="QBREPORTCOMPARECOL_YTDPCT" localSheetId="0">FALSE</definedName>
    <definedName name="QBREPORTCOMPARECOL_YTDPCT" localSheetId="4">FALSE</definedName>
    <definedName name="QBREPORTCOMPARECOL_YTDPCT" localSheetId="2">FALSE</definedName>
    <definedName name="QBREPORTCOMPARECOL_YTDPCT" localSheetId="3">FALSE</definedName>
    <definedName name="QBREPORTCOMPARECOL_YTDPCT" localSheetId="1">FALSE</definedName>
    <definedName name="QBREPORTROWAXIS" localSheetId="0">9</definedName>
    <definedName name="QBREPORTROWAXIS" localSheetId="4">12</definedName>
    <definedName name="QBREPORTROWAXIS" localSheetId="2">11</definedName>
    <definedName name="QBREPORTROWAXIS" localSheetId="3">12</definedName>
    <definedName name="QBREPORTROWAXIS" localSheetId="1">11</definedName>
    <definedName name="QBREPORTSUBCOLAXIS" localSheetId="0">0</definedName>
    <definedName name="QBREPORTSUBCOLAXIS" localSheetId="4">23</definedName>
    <definedName name="QBREPORTSUBCOLAXIS" localSheetId="2">0</definedName>
    <definedName name="QBREPORTSUBCOLAXIS" localSheetId="3">23</definedName>
    <definedName name="QBREPORTSUBCOLAXIS" localSheetId="1">0</definedName>
    <definedName name="QBREPORTTYPE" localSheetId="0">5</definedName>
    <definedName name="QBREPORTTYPE" localSheetId="4">27</definedName>
    <definedName name="QBREPORTTYPE" localSheetId="2">0</definedName>
    <definedName name="QBREPORTTYPE" localSheetId="3">27</definedName>
    <definedName name="QBREPORTTYPE" localSheetId="1">0</definedName>
    <definedName name="QBROWHEADERS" localSheetId="0">6</definedName>
    <definedName name="QBROWHEADERS" localSheetId="4">2</definedName>
    <definedName name="QBROWHEADERS" localSheetId="2">8</definedName>
    <definedName name="QBROWHEADERS" localSheetId="3">2</definedName>
    <definedName name="QBROWHEADERS" localSheetId="1">5</definedName>
    <definedName name="QBSTARTDATE" localSheetId="0">20200701</definedName>
    <definedName name="QBSTARTDATE" localSheetId="4">20200701</definedName>
    <definedName name="QBSTARTDATE" localSheetId="2">20200701</definedName>
    <definedName name="QBSTARTDATE" localSheetId="3">20200701</definedName>
    <definedName name="QBSTARTDATE" localSheetId="1">20200701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5" l="1"/>
  <c r="G37" i="5"/>
  <c r="G32" i="5"/>
  <c r="G31" i="5"/>
  <c r="G30" i="5"/>
  <c r="G26" i="5"/>
  <c r="G25" i="5"/>
  <c r="G16" i="5"/>
  <c r="G15" i="5"/>
  <c r="G14" i="5"/>
  <c r="G10" i="5"/>
  <c r="F24" i="4" l="1"/>
  <c r="F23" i="4"/>
  <c r="F22" i="4"/>
  <c r="F8" i="4"/>
  <c r="F7" i="4"/>
  <c r="I192" i="3" l="1"/>
  <c r="I191" i="3"/>
  <c r="I190" i="3"/>
  <c r="I189" i="3"/>
  <c r="I186" i="3"/>
  <c r="I185" i="3"/>
  <c r="I181" i="3"/>
  <c r="I180" i="3"/>
  <c r="I175" i="3"/>
  <c r="I173" i="3"/>
  <c r="I166" i="3"/>
  <c r="I160" i="3"/>
  <c r="I158" i="3"/>
  <c r="I152" i="3"/>
  <c r="I150" i="3"/>
  <c r="I146" i="3"/>
  <c r="I140" i="3"/>
  <c r="I132" i="3"/>
  <c r="I127" i="3"/>
  <c r="I124" i="3"/>
  <c r="I116" i="3"/>
  <c r="I115" i="3"/>
  <c r="I109" i="3"/>
  <c r="I108" i="3"/>
  <c r="I102" i="3"/>
  <c r="I101" i="3"/>
  <c r="I97" i="3"/>
  <c r="I92" i="3"/>
  <c r="I91" i="3"/>
  <c r="I88" i="3"/>
  <c r="I84" i="3"/>
  <c r="I79" i="3"/>
  <c r="I76" i="3"/>
  <c r="I72" i="3"/>
  <c r="I69" i="3"/>
  <c r="I59" i="3"/>
  <c r="I58" i="3"/>
  <c r="I55" i="3"/>
  <c r="I50" i="3"/>
  <c r="I49" i="3"/>
  <c r="I43" i="3"/>
  <c r="I41" i="3"/>
  <c r="I36" i="3"/>
  <c r="I32" i="3"/>
  <c r="I26" i="3"/>
  <c r="I25" i="3"/>
  <c r="I24" i="3"/>
  <c r="I20" i="3"/>
  <c r="I19" i="3"/>
  <c r="I16" i="3"/>
  <c r="I13" i="3"/>
  <c r="I9" i="3"/>
  <c r="D130" i="2" l="1"/>
  <c r="C130" i="2"/>
  <c r="D24" i="1" l="1"/>
  <c r="C24" i="1"/>
</calcChain>
</file>

<file path=xl/sharedStrings.xml><?xml version="1.0" encoding="utf-8"?>
<sst xmlns="http://schemas.openxmlformats.org/spreadsheetml/2006/main" count="410" uniqueCount="345">
  <si>
    <t>Sep 30, 20</t>
  </si>
  <si>
    <t>Debit</t>
  </si>
  <si>
    <t>Credit</t>
  </si>
  <si>
    <t>52-8111-002 Investment Accounts:UMB - 2015 Principal Fund</t>
  </si>
  <si>
    <t>52-8111-002 Investment Accounts:UMB -2015 Interest Fund</t>
  </si>
  <si>
    <t>52-8111-002 Investment Accounts:UMB -2015 Issuance Exp Fund</t>
  </si>
  <si>
    <t>52-8231 Buildings &amp; Improvement:Depreciated:Antlers Ridge Drive Property</t>
  </si>
  <si>
    <t>52-8231 Buildings &amp; Improvement:Depreciated:Furniture &amp; Equipment</t>
  </si>
  <si>
    <t>52-8231 Buildings &amp; Improvement:Depreciated:Furniture &amp; Equipment Deprec.</t>
  </si>
  <si>
    <t>52-8231 Buildings &amp; Improvement:Depreciated:Land Improvement</t>
  </si>
  <si>
    <t>52-8231 Buildings &amp; Improvement:Depreciated:Property Accumulated Deprec</t>
  </si>
  <si>
    <t>52-8231 Buildings &amp; Improvement:Not Depreciated:Land - Antlers Ridge Drive</t>
  </si>
  <si>
    <t>52-8231 Buildings &amp; Improvement:Not Depreciated:Land - Water Rights</t>
  </si>
  <si>
    <t>52-8231 Buildings &amp; Improvement:Not Depreciated:Land Improvements</t>
  </si>
  <si>
    <t>Loss on Debt Refunding</t>
  </si>
  <si>
    <t>Loss on Debt Refunding:Accum Amortization of Loss</t>
  </si>
  <si>
    <t>52-7521 Accrued Payables:Accrued Interest Payable</t>
  </si>
  <si>
    <t>52-7521 Accrued Payables:Accrued Principal Payable</t>
  </si>
  <si>
    <t>52-7521 UMB Bonds</t>
  </si>
  <si>
    <t>52-6770 Retained Earnings</t>
  </si>
  <si>
    <t>Opening Balance Equity</t>
  </si>
  <si>
    <t>42-1510 Interest on Investments</t>
  </si>
  <si>
    <t>52-1910 Lease Revenue</t>
  </si>
  <si>
    <t>Debt Service:52-5100-0831 Interest Expense</t>
  </si>
  <si>
    <t>TOTAL</t>
  </si>
  <si>
    <t>8101 - FSB Operating Account</t>
  </si>
  <si>
    <t>8101 - FSB Operating Account:After School Program</t>
  </si>
  <si>
    <t>8101 - FSB Operating Account:Expeditionary Fund</t>
  </si>
  <si>
    <t>8101 - FSB Operating Account:General Fund</t>
  </si>
  <si>
    <t>8101 - FSB Operating Account:Kindergarten Tuition</t>
  </si>
  <si>
    <t>8101 - FSB Operating Account:Payroll Reserve</t>
  </si>
  <si>
    <t>8101 - FSB Operating Account:PreK Tuition &amp; Supply Fees</t>
  </si>
  <si>
    <t>8101 - FSB PTO / Activity Acct</t>
  </si>
  <si>
    <t>8101 - Sunflower Main Acct 428</t>
  </si>
  <si>
    <t>8101 - Sunflower Main Acct 428:After School Program</t>
  </si>
  <si>
    <t>8101 - Sunflower Main Acct 428:Expeditionary Fund</t>
  </si>
  <si>
    <t>8101 - Sunflower Main Acct 428:General Fund</t>
  </si>
  <si>
    <t>8101 - Sunflower Main Acct 428:Kindergarten</t>
  </si>
  <si>
    <t>8101 - Sunflower Main Acct 428:PreK Tuition &amp; Fees</t>
  </si>
  <si>
    <t>8101 - Sunflower MM 517</t>
  </si>
  <si>
    <t>8101 - Sunflower MM 517:General Reserve</t>
  </si>
  <si>
    <t>8101 - Sunflower MM 517:Payroll Reserve</t>
  </si>
  <si>
    <t>8101 - Sunflower MM 517:Tabor Reserve</t>
  </si>
  <si>
    <t>8101 - Sunflower PTO Acct  487</t>
  </si>
  <si>
    <t>8153 - Accounts Receivable</t>
  </si>
  <si>
    <t>Undeposited Funds</t>
  </si>
  <si>
    <t>7421 - Accounts Payable</t>
  </si>
  <si>
    <t>7421 - Credit Cards:Visa 7761 - Knapp</t>
  </si>
  <si>
    <t>7421 - Credit Cards:Visa 8017 - Ghost</t>
  </si>
  <si>
    <t>7471 - Payroll Liabilities:125 - Dental Insurance (pre-tax</t>
  </si>
  <si>
    <t>7471 - Payroll Liabilities:125 - Health Insurance (pre-tax</t>
  </si>
  <si>
    <t>7471 - Payroll Liabilities:125 - Vision Insurance (pre-tax</t>
  </si>
  <si>
    <t>7471 - Payroll Liabilities:Aflac</t>
  </si>
  <si>
    <t>7471 - Payroll Liabilities:Colorado Unemployment</t>
  </si>
  <si>
    <t>7471 - Payroll Liabilities:Colorado Withholding</t>
  </si>
  <si>
    <t>7471 - Payroll Liabilities:Dental Ins - Company</t>
  </si>
  <si>
    <t>7471 - Payroll Liabilities:Health Ins - Company</t>
  </si>
  <si>
    <t>7471 - Payroll Liabilities:Life Insurance - Company</t>
  </si>
  <si>
    <t>7471 - Payroll Liabilities:PERA - Company</t>
  </si>
  <si>
    <t>7471 - Payroll Liabilities:PERA - Employees</t>
  </si>
  <si>
    <t>7471 - Payroll Liabilities:PERA 401K Employee</t>
  </si>
  <si>
    <t>7471 - Payroll Liabilities:Vision Insurance - Company</t>
  </si>
  <si>
    <t>Payroll Protection Program Loan</t>
  </si>
  <si>
    <t>6770 - General Fund</t>
  </si>
  <si>
    <t>6770 - Tabor Reserve Fund</t>
  </si>
  <si>
    <t>1000 - Local Sources:1510 - Interest &amp; Dividend Inc</t>
  </si>
  <si>
    <t>1000 - Local Sources:1740 Student Fees:Pre K Supplies Fees</t>
  </si>
  <si>
    <t>1000 - Local Sources:1740 Student Fees:Projects &amp; Activities Income</t>
  </si>
  <si>
    <t>1000 - Local Sources:1790  Pupil Activity Revenue</t>
  </si>
  <si>
    <t>1000 - Local Sources:1800 - Tuition:1830 - Pre Kindergarten</t>
  </si>
  <si>
    <t>1000 - Local Sources:1920 - Contributions Income:Unrestricted</t>
  </si>
  <si>
    <t>1000 - Local Sources:1990 - All Other Local Revenue:Grant Income</t>
  </si>
  <si>
    <t>5710 - District PPOR</t>
  </si>
  <si>
    <t>Capital Reserve Fund:22-3113 - Charter Capital  Inc</t>
  </si>
  <si>
    <t>11-0010 Elem Edu:0100-200 Teachers Salaries</t>
  </si>
  <si>
    <t>11-0010 Elem Edu:0200-TA Benefits:0250 - Medical Insurance</t>
  </si>
  <si>
    <t>11-0010 Elem Edu:0200-Teacher Benefits:0230 - 200 PERA Contribution</t>
  </si>
  <si>
    <t>11-0010 Elem Edu:0200-Teacher Benefits:0251 - 200 Medical Insurance</t>
  </si>
  <si>
    <t>11-0010 Elem Edu:0610 Supplies:Classroom Expedition Supplies</t>
  </si>
  <si>
    <t>11-0010 Elem Edu:0610 Supplies:Classroom Library</t>
  </si>
  <si>
    <t>11-0010 Elem Edu:0610 Supplies:Classroom Supplies</t>
  </si>
  <si>
    <t>11-0010 Elem Edu:0610 Textbooks</t>
  </si>
  <si>
    <t>11-0020 MS Edu:0100-200 Teacher Salaries</t>
  </si>
  <si>
    <t>11-0020 MS Edu:0200-Teacher Benefits:0230 - 200 PERA Contribution</t>
  </si>
  <si>
    <t>11-0020 MS Edu:0200-Teacher Benefits:0251 - 200 Medical Insurance</t>
  </si>
  <si>
    <t>11-0040 PreK Edu:0100-200 Teacher Salaries</t>
  </si>
  <si>
    <t>11-0040 PreK Edu:0200-Teacher Benefits:0230 - 200 PERA Contribution</t>
  </si>
  <si>
    <t>11-0040 PreK Edu:0610 Supplies:Classroom Supplies</t>
  </si>
  <si>
    <t>11-0060 Integ Educ:0100-200 Teacher Salaries</t>
  </si>
  <si>
    <t>11-0060 Integ Educ:0200-200 Teacher Benefits:0210 - 200 Life &amp; Disblty Ins.</t>
  </si>
  <si>
    <t>11-0060 Integ Educ:0200-200 Teacher Benefits:0221- 200  Medicare Taxes</t>
  </si>
  <si>
    <t>11-0060 Integ Educ:0200-200 Teacher Benefits:0230 - 200 PERA 9.5% AED</t>
  </si>
  <si>
    <t>11-0060 Integ Educ:0200-200 Teacher Benefits:0230 - 200 PERA Contribution</t>
  </si>
  <si>
    <t>11-0060 Integ Educ:0200-200 Teacher Benefits:0251 - 200 Medical Insurance</t>
  </si>
  <si>
    <t>11-0060 Integ Educ:0200-400 TA Benefits:0230 - 411 PERA Contribution</t>
  </si>
  <si>
    <t>11-0060 Integ Educ:0330 PurchServ:Buyback / Special Education</t>
  </si>
  <si>
    <t>11-0060 Integ Educ:0330 PurchServ:Other Services</t>
  </si>
  <si>
    <t>11-0060 Integ Educ:0442 Print&amp;Copy:Rental - copier equipment</t>
  </si>
  <si>
    <t>11-0060 Integ Educ:0610 Supplies:Art</t>
  </si>
  <si>
    <t>11-0060 Integ Educ:0610 Supplies:General Supplies</t>
  </si>
  <si>
    <t>11-0060 Integ Educ:0610 Supplies:Music/Drama</t>
  </si>
  <si>
    <t>11-0060 Integ Educ:0610 Textbooks</t>
  </si>
  <si>
    <t>11-0060 Integ Educ:0730 Equipment:Media &amp; Technology</t>
  </si>
  <si>
    <t>11-0060 Integ Educ:0900 Stdt Activity Fund Exp:Gifts to School</t>
  </si>
  <si>
    <t>11-2100 Student Support Svcs:11-2110 Lunch Room:0100-320 - Lunch Room Monitor</t>
  </si>
  <si>
    <t>11-2100 Student Support Svcs:11-2110 Lunch Room:0200-230 PERA</t>
  </si>
  <si>
    <t>11-2100 Student Support Svcs:11-2134 Nursing Svcs:0320 - Nursing Contract</t>
  </si>
  <si>
    <t>11-2100 Student Support Svcs:11-2134 Nursing Svcs:0600 Supplies</t>
  </si>
  <si>
    <t>11-2200 Support Program:11-2213 - Staff Dev.</t>
  </si>
  <si>
    <t>11-2200 Support Program:11-2213 - Staff Dev.:0322 -  Purchased Services</t>
  </si>
  <si>
    <t>11-2200 Support Program:11-2213 - Staff Dev.:0610 - Supplies</t>
  </si>
  <si>
    <t>11-2300 GenAdmin:11-2317 - 0332 Audit Svcs</t>
  </si>
  <si>
    <t>11-2300 GenAdmin:11-2390 Other Support Svcs:0390 Purchased Services</t>
  </si>
  <si>
    <t>11-2300 GenAdmin:11-2390 Other Support Svcs:0580 Conference</t>
  </si>
  <si>
    <t>11-2410 BuildAdmin:0100-100 Administrator</t>
  </si>
  <si>
    <t>11-2410 BuildAdmin:0100-500 Clerical Salaries</t>
  </si>
  <si>
    <t>11-2410 BuildAdmin:0200-0230 PERA  9.5% AED</t>
  </si>
  <si>
    <t>11-2410 BuildAdmin:0200-100 Admin Benefits:0230 - PERA Contribution</t>
  </si>
  <si>
    <t>11-2410 BuildAdmin:0200-100 Admin Benefits:0251 - Medical Insurance</t>
  </si>
  <si>
    <t>11-2410 BuildAdmin:0200-500 Clerical Benefits:0230 - PERA Contribution</t>
  </si>
  <si>
    <t>11-2410 BuildAdmin:0339 Background Checks</t>
  </si>
  <si>
    <t>11-2410 BuildAdmin:0390 MiscPurchServ:0330 - Buyback - Central Admin</t>
  </si>
  <si>
    <t>11-2410 BuildAdmin:0390 MiscPurchServ:0330 - Infinite Campus</t>
  </si>
  <si>
    <t>11-2410 BuildAdmin:0500 MiscPurchServ</t>
  </si>
  <si>
    <t>11-2410 BuildAdmin:0500 MiscPurchServ:0531 Phone/Fax</t>
  </si>
  <si>
    <t>11-2410 BuildAdmin:0500 MiscPurchServ:0533 Postage</t>
  </si>
  <si>
    <t>11-2410 BuildAdmin:0500 MiscPurchServ:Copier Maintenance</t>
  </si>
  <si>
    <t>11-2410 BuildAdmin:0500 MiscPurchServ:Staff Recruiting</t>
  </si>
  <si>
    <t>11-2410 BuildAdmin:0500 MiscPurchServ:Staff/Student/Voltr Spt</t>
  </si>
  <si>
    <t>11-2410 BuildAdmin:0610 Supplies</t>
  </si>
  <si>
    <t>11-2410 BuildAdmin:0610 Supplies:General</t>
  </si>
  <si>
    <t>11-2410 BuildAdmin:0610 Supplies:Office</t>
  </si>
  <si>
    <t>11-2410 BuildAdmin:0610 Supplies:Printing &amp; Copy supplies</t>
  </si>
  <si>
    <t>11-2410 BuildAdmin:0650 Media&amp;Tech</t>
  </si>
  <si>
    <t>11-2410 BuildAdmin:0650 Media&amp;Tech:Software</t>
  </si>
  <si>
    <t>11-2410 BuildAdmin:0810 Dues &amp; Fees</t>
  </si>
  <si>
    <t>11-2500 Financial Admin:2510 Business/Fiscal Svcs:0313 - Finance Charges</t>
  </si>
  <si>
    <t>11-2500 Financial Admin:2510 Business/Fiscal Svcs:0340 - Bond Related Fees</t>
  </si>
  <si>
    <t>11-2500 Financial Admin:2516 - 0339 Accounting</t>
  </si>
  <si>
    <t>11-2600 Plant Maint:2620 Operating Building Svcs:0100-423 Custodian Salary</t>
  </si>
  <si>
    <t>11-2600 Plant Maint:2620 Operating Building Svcs:0200-423 Employee Benefits:0230 - PERA Contribution</t>
  </si>
  <si>
    <t>11-2600 Plant Maint:2620 Operating Building Svcs:0300 Purch Services</t>
  </si>
  <si>
    <t>11-2600 Plant Maint:2620 Operating Building Svcs:0430 Building Lease</t>
  </si>
  <si>
    <t>11-2600 Plant Maint:2620 Operating Building Svcs:0610 Supplies</t>
  </si>
  <si>
    <t>11-2600 Plant Maint:2620 Operating Building Svcs:0610 Supplies:Bathroom Supplies</t>
  </si>
  <si>
    <t>11-2600 Plant Maint:2620 Operating Building Svcs:0610 Supplies:Building &amp; Grounds Supplies</t>
  </si>
  <si>
    <t>11-2600 Plant Maint:2620 Operating Building Svcs:0730 Equipment</t>
  </si>
  <si>
    <t>11-2600 Plant Maint:2620 Utilities:0411 Water &amp; Sewer</t>
  </si>
  <si>
    <t>11-2600 Plant Maint:2620 Utilities:0621 Natural Gas</t>
  </si>
  <si>
    <t>11-2600 Plant Maint:2620 Utilities:0622 Electric</t>
  </si>
  <si>
    <t>11-2800 Central Svcs:11-2850:0520 Colorado Unemployment</t>
  </si>
  <si>
    <t>11-3310 After School Program:0100-200 Day Care Payroll</t>
  </si>
  <si>
    <t>Jul - Sep 20</t>
  </si>
  <si>
    <t>Ordinary Income/Expense</t>
  </si>
  <si>
    <t>Income</t>
  </si>
  <si>
    <t>1000 - Local Sources</t>
  </si>
  <si>
    <t>1510 - Interest &amp; Dividend Inc</t>
  </si>
  <si>
    <t>1740 Student Fees</t>
  </si>
  <si>
    <t>Pre K Supplies Fees</t>
  </si>
  <si>
    <t>Projects &amp; Activities Income</t>
  </si>
  <si>
    <t>Total 1740 Student Fees</t>
  </si>
  <si>
    <t>1790  Pupil Activity Revenue</t>
  </si>
  <si>
    <t>1800 - Tuition</t>
  </si>
  <si>
    <t>1830 - Pre Kindergarten</t>
  </si>
  <si>
    <t>Total 1800 - Tuition</t>
  </si>
  <si>
    <t>1920 - Contributions Income</t>
  </si>
  <si>
    <t>Unrestricted</t>
  </si>
  <si>
    <t>Total 1920 - Contributions Income</t>
  </si>
  <si>
    <t>1990 - All Other Local Revenue</t>
  </si>
  <si>
    <t>Grant Income</t>
  </si>
  <si>
    <t>Total 1990 - All Other Local Revenue</t>
  </si>
  <si>
    <t>Total 1000 - Local Sources</t>
  </si>
  <si>
    <t>Capital Reserve Fund</t>
  </si>
  <si>
    <t>22-3113 - Charter Capital  Inc</t>
  </si>
  <si>
    <t>Total Capital Reserve Fund</t>
  </si>
  <si>
    <t>Total Income</t>
  </si>
  <si>
    <t>Gross Profit</t>
  </si>
  <si>
    <t>Expense</t>
  </si>
  <si>
    <t>11-0010 Elem Edu</t>
  </si>
  <si>
    <t>0100-200 Teachers Salaries</t>
  </si>
  <si>
    <t>0200-TA Benefits</t>
  </si>
  <si>
    <t>0250 - Medical Insurance</t>
  </si>
  <si>
    <t>Total 0200-TA Benefits</t>
  </si>
  <si>
    <t>0200-Teacher Benefits</t>
  </si>
  <si>
    <t>0230 - 200 PERA Contribution</t>
  </si>
  <si>
    <t>0251 - 200 Medical Insurance</t>
  </si>
  <si>
    <t>Total 0200-Teacher Benefits</t>
  </si>
  <si>
    <t>0610 Supplies</t>
  </si>
  <si>
    <t>Classroom Expedition Supplies</t>
  </si>
  <si>
    <t>Classroom Library</t>
  </si>
  <si>
    <t>Classroom Supplies</t>
  </si>
  <si>
    <t>Total 0610 Supplies</t>
  </si>
  <si>
    <t>0610 Textbooks</t>
  </si>
  <si>
    <t>Total 11-0010 Elem Edu</t>
  </si>
  <si>
    <t>11-0020 MS Edu</t>
  </si>
  <si>
    <t>0100-200 Teacher Salaries</t>
  </si>
  <si>
    <t>Total 11-0020 MS Edu</t>
  </si>
  <si>
    <t>11-0040 PreK Edu</t>
  </si>
  <si>
    <t>Total 11-0040 PreK Edu</t>
  </si>
  <si>
    <t>11-0060 Integ Educ</t>
  </si>
  <si>
    <t>0100-411 TA Salaries</t>
  </si>
  <si>
    <t>0200-200 Teacher Benefits</t>
  </si>
  <si>
    <t>0210 - 200 Life &amp; Disblty Ins.</t>
  </si>
  <si>
    <t>0221- 200  Medicare Taxes</t>
  </si>
  <si>
    <t>0230 - 200 PERA 9.5% AED</t>
  </si>
  <si>
    <t>Total 0200-200 Teacher Benefits</t>
  </si>
  <si>
    <t>0200-400 TA Benefits</t>
  </si>
  <si>
    <t>0230 - 411 PERA Contribution</t>
  </si>
  <si>
    <t>Total 0200-400 TA Benefits</t>
  </si>
  <si>
    <t>0330 PurchServ</t>
  </si>
  <si>
    <t>Buyback / Special Education</t>
  </si>
  <si>
    <t>Other Services</t>
  </si>
  <si>
    <t>Total 0330 PurchServ</t>
  </si>
  <si>
    <t>0442 Print&amp;Copy</t>
  </si>
  <si>
    <t>Rental - copier equipment</t>
  </si>
  <si>
    <t>Total 0442 Print&amp;Copy</t>
  </si>
  <si>
    <t>Art</t>
  </si>
  <si>
    <t>General Supplies</t>
  </si>
  <si>
    <t>Music/Drama</t>
  </si>
  <si>
    <t>0730 Equipment</t>
  </si>
  <si>
    <t>Media &amp; Technology</t>
  </si>
  <si>
    <t>Total 0730 Equipment</t>
  </si>
  <si>
    <t>0900 Stdt Activity Fund Exp</t>
  </si>
  <si>
    <t>Gifts to School</t>
  </si>
  <si>
    <t>Total 0900 Stdt Activity Fund Exp</t>
  </si>
  <si>
    <t>Total 11-0060 Integ Educ</t>
  </si>
  <si>
    <t>11-2100 Student Support Svcs</t>
  </si>
  <si>
    <t>11-2110 Lunch Room</t>
  </si>
  <si>
    <t>0100-320 - Lunch Room Monitor</t>
  </si>
  <si>
    <t>0200-230 PERA</t>
  </si>
  <si>
    <t>Total 11-2110 Lunch Room</t>
  </si>
  <si>
    <t>11-2134 Nursing Svcs</t>
  </si>
  <si>
    <t>0320 - Nursing Contract</t>
  </si>
  <si>
    <t>0600 Supplies</t>
  </si>
  <si>
    <t>Total 11-2134 Nursing Svcs</t>
  </si>
  <si>
    <t>Total 11-2100 Student Support Svcs</t>
  </si>
  <si>
    <t>11-2200 Support Program</t>
  </si>
  <si>
    <t>11-2213 - Staff Dev.</t>
  </si>
  <si>
    <t>0322 -  Purchased Services</t>
  </si>
  <si>
    <t>0610 - Supplies</t>
  </si>
  <si>
    <t>11-2213 - Staff Dev. - Other</t>
  </si>
  <si>
    <t>Total 11-2213 - Staff Dev.</t>
  </si>
  <si>
    <t>Total 11-2200 Support Program</t>
  </si>
  <si>
    <t>11-2300 GenAdmin</t>
  </si>
  <si>
    <t>11-2317 - 0332 Audit Svcs</t>
  </si>
  <si>
    <t>11-2390 Other Support Svcs</t>
  </si>
  <si>
    <t>0390 Purchased Services</t>
  </si>
  <si>
    <t>0580 Conference</t>
  </si>
  <si>
    <t>Total 11-2390 Other Support Svcs</t>
  </si>
  <si>
    <t>Total 11-2300 GenAdmin</t>
  </si>
  <si>
    <t>11-2410 BuildAdmin</t>
  </si>
  <si>
    <t>0100-100 Administrator</t>
  </si>
  <si>
    <t>0100-500 Clerical Salaries</t>
  </si>
  <si>
    <t>0200-0230 PERA  9.5% AED</t>
  </si>
  <si>
    <t>0200-100 Admin Benefits</t>
  </si>
  <si>
    <t>0230 - PERA Contribution</t>
  </si>
  <si>
    <t>0251 - Medical Insurance</t>
  </si>
  <si>
    <t>Total 0200-100 Admin Benefits</t>
  </si>
  <si>
    <t>0200-500 Clerical Benefits</t>
  </si>
  <si>
    <t>Total 0200-500 Clerical Benefits</t>
  </si>
  <si>
    <t>0339 Background Checks</t>
  </si>
  <si>
    <t>0390 MiscPurchServ</t>
  </si>
  <si>
    <t>0330 - Buyback - Central Admin</t>
  </si>
  <si>
    <t>0330 - Infinite Campus</t>
  </si>
  <si>
    <t>Total 0390 MiscPurchServ</t>
  </si>
  <si>
    <t>0500 MiscPurchServ</t>
  </si>
  <si>
    <t>0531 Phone/Fax</t>
  </si>
  <si>
    <t>0533 Postage</t>
  </si>
  <si>
    <t>Copier Maintenance</t>
  </si>
  <si>
    <t>Staff Recruiting</t>
  </si>
  <si>
    <t>Staff/Student/Voltr Spt</t>
  </si>
  <si>
    <t>0500 MiscPurchServ - Other</t>
  </si>
  <si>
    <t>Total 0500 MiscPurchServ</t>
  </si>
  <si>
    <t>General</t>
  </si>
  <si>
    <t>Office</t>
  </si>
  <si>
    <t>Printing &amp; Copy supplies</t>
  </si>
  <si>
    <t>0610 Supplies - Other</t>
  </si>
  <si>
    <t>0650 Media&amp;Tech</t>
  </si>
  <si>
    <t>Software</t>
  </si>
  <si>
    <t>0650 Media&amp;Tech - Other</t>
  </si>
  <si>
    <t>Total 0650 Media&amp;Tech</t>
  </si>
  <si>
    <t>0810 Dues &amp; Fees</t>
  </si>
  <si>
    <t>Total 11-2410 BuildAdmin</t>
  </si>
  <si>
    <t>11-2500 Financial Admin</t>
  </si>
  <si>
    <t>2510 Business/Fiscal Svcs</t>
  </si>
  <si>
    <t>0313 - Finance Charges</t>
  </si>
  <si>
    <t>0340 - Bank Fees</t>
  </si>
  <si>
    <t>0340 - Bond Related Fees</t>
  </si>
  <si>
    <t>Total 2510 Business/Fiscal Svcs</t>
  </si>
  <si>
    <t>2516 - 0339 Accounting</t>
  </si>
  <si>
    <t>Total 11-2500 Financial Admin</t>
  </si>
  <si>
    <t>11-2600 Plant Maint</t>
  </si>
  <si>
    <t>2620 Operating Building Svcs</t>
  </si>
  <si>
    <t>0100-423 Custodian Salary</t>
  </si>
  <si>
    <t>0200-423 Employee Benefits</t>
  </si>
  <si>
    <t>Total 0200-423 Employee Benefits</t>
  </si>
  <si>
    <t>0300 Purch Services</t>
  </si>
  <si>
    <t>0430 Building Lease</t>
  </si>
  <si>
    <t>Bathroom Supplies</t>
  </si>
  <si>
    <t>Building &amp; Grounds Supplies</t>
  </si>
  <si>
    <t>Total 2620 Operating Building Svcs</t>
  </si>
  <si>
    <t>2620 Utilities</t>
  </si>
  <si>
    <t>0411 Water &amp; Sewer</t>
  </si>
  <si>
    <t>0621 Natural Gas</t>
  </si>
  <si>
    <t>0622 Electric</t>
  </si>
  <si>
    <t>Total 2620 Utilities</t>
  </si>
  <si>
    <t>Total 11-2600 Plant Maint</t>
  </si>
  <si>
    <t>11-2800 Central Svcs</t>
  </si>
  <si>
    <t>11-2850</t>
  </si>
  <si>
    <t>0520 Colorado Unemployment</t>
  </si>
  <si>
    <t>Total 11-2850</t>
  </si>
  <si>
    <t>Total 11-2800 Central Svcs</t>
  </si>
  <si>
    <t>11-3310 After School Program</t>
  </si>
  <si>
    <t>0100-200 Day Care Payroll</t>
  </si>
  <si>
    <t>Total 11-3310 After School Program</t>
  </si>
  <si>
    <t>Total Expense</t>
  </si>
  <si>
    <t>Net Ordinary Income</t>
  </si>
  <si>
    <t>Net Income</t>
  </si>
  <si>
    <t>ASSETS</t>
  </si>
  <si>
    <t>Current Assets</t>
  </si>
  <si>
    <t>Checking/Savings</t>
  </si>
  <si>
    <t>Total Checking/Savings</t>
  </si>
  <si>
    <t>Accounts Receivable</t>
  </si>
  <si>
    <t>Other Current Assets</t>
  </si>
  <si>
    <t>Total Other Current Assets</t>
  </si>
  <si>
    <t>Total Current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</si>
  <si>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</si>
  <si>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</si>
  <si>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</si>
  <si>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</si>
  <si>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</si>
  <si>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</si>
  <si>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7421 - Credit Cards</t>
  </si>
  <si>
    <t>Visa 7761 - Knapp</t>
  </si>
  <si>
    <t>Visa 8017 - Ghost</t>
  </si>
  <si>
    <t>Total 7421 - Credit Cards</t>
  </si>
  <si>
    <t>Total Credit Cards</t>
  </si>
  <si>
    <t>Other Current Liabilities</t>
  </si>
  <si>
    <t>7471 - Payroll Liabilities</t>
  </si>
  <si>
    <t>Total Other Current Liabilities</t>
  </si>
  <si>
    <t>Total Current Liabilities</t>
  </si>
  <si>
    <t>Total Liabilities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</si>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</sst>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0" xfId="0" applyNumberFormat="1" applyFont="1" applyBorder="1"/>
    <xf numFmtId="164" fontId="1" fillId="0" borderId="2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0" fontId="2" fillId="0" borderId="0" xfId="0" applyNumberFormat="1" applyFont="1"/>
    <xf numFmtId="40" fontId="2" fillId="0" borderId="0" xfId="0" applyNumberFormat="1" applyFont="1" applyBorder="1"/>
    <xf numFmtId="40" fontId="1" fillId="0" borderId="2" xfId="0" applyNumberFormat="1" applyFont="1" applyBorder="1"/>
    <xf numFmtId="40" fontId="2" fillId="0" borderId="4" xfId="0" applyNumberFormat="1" applyFont="1" applyBorder="1"/>
    <xf numFmtId="40" fontId="2" fillId="0" borderId="5" xfId="0" applyNumberFormat="1" applyFont="1" applyBorder="1"/>
    <xf numFmtId="40" fontId="2" fillId="0" borderId="6" xfId="0" applyNumberFormat="1" applyFont="1" applyBorder="1"/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265" name="FILTER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266" name="HEADER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39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11" customWidth="1"/>
    <col min="6" max="6" width="24.7109375" style="11" customWidth="1"/>
    <col min="7" max="7" width="10.5703125" style="12" bestFit="1" customWidth="1"/>
  </cols>
  <sheetData>
    <row r="1" spans="1:7" s="10" customFormat="1" ht="15.75" thickBot="1" x14ac:dyDescent="0.3">
      <c r="A1" s="8"/>
      <c r="B1" s="8"/>
      <c r="C1" s="8"/>
      <c r="D1" s="8"/>
      <c r="E1" s="8"/>
      <c r="F1" s="8"/>
      <c r="G1" s="19" t="s">
        <v>0</v>
      </c>
    </row>
    <row r="2" spans="1:7" ht="15.75" thickTop="1" x14ac:dyDescent="0.25">
      <c r="A2" s="1" t="s">
        <v>318</v>
      </c>
      <c r="B2" s="1"/>
      <c r="C2" s="1"/>
      <c r="D2" s="1"/>
      <c r="E2" s="1"/>
      <c r="F2" s="1"/>
      <c r="G2" s="13"/>
    </row>
    <row r="3" spans="1:7" x14ac:dyDescent="0.25">
      <c r="A3" s="1"/>
      <c r="B3" s="1" t="s">
        <v>319</v>
      </c>
      <c r="C3" s="1"/>
      <c r="D3" s="1"/>
      <c r="E3" s="1"/>
      <c r="F3" s="1"/>
      <c r="G3" s="13"/>
    </row>
    <row r="4" spans="1:7" x14ac:dyDescent="0.25">
      <c r="A4" s="1"/>
      <c r="B4" s="1"/>
      <c r="C4" s="1" t="s">
        <v>320</v>
      </c>
      <c r="D4" s="1"/>
      <c r="E4" s="1"/>
      <c r="F4" s="1"/>
      <c r="G4" s="13"/>
    </row>
    <row r="5" spans="1:7" x14ac:dyDescent="0.25">
      <c r="A5" s="1"/>
      <c r="B5" s="1"/>
      <c r="C5" s="1"/>
      <c r="D5" s="1" t="s">
        <v>25</v>
      </c>
      <c r="E5" s="1"/>
      <c r="F5" s="1"/>
      <c r="G5" s="13">
        <v>1814363.91</v>
      </c>
    </row>
    <row r="6" spans="1:7" x14ac:dyDescent="0.25">
      <c r="A6" s="1"/>
      <c r="B6" s="1"/>
      <c r="C6" s="1"/>
      <c r="D6" s="1" t="s">
        <v>32</v>
      </c>
      <c r="E6" s="1"/>
      <c r="F6" s="1"/>
      <c r="G6" s="13">
        <v>2000</v>
      </c>
    </row>
    <row r="7" spans="1:7" x14ac:dyDescent="0.25">
      <c r="A7" s="1"/>
      <c r="B7" s="1"/>
      <c r="C7" s="1"/>
      <c r="D7" s="1" t="s">
        <v>33</v>
      </c>
      <c r="E7" s="1"/>
      <c r="F7" s="1"/>
      <c r="G7" s="13">
        <v>577763.31000000006</v>
      </c>
    </row>
    <row r="8" spans="1:7" x14ac:dyDescent="0.25">
      <c r="A8" s="1"/>
      <c r="B8" s="1"/>
      <c r="C8" s="1"/>
      <c r="D8" s="1" t="s">
        <v>39</v>
      </c>
      <c r="E8" s="1"/>
      <c r="F8" s="1"/>
      <c r="G8" s="13">
        <v>929800.99</v>
      </c>
    </row>
    <row r="9" spans="1:7" ht="15.75" thickBot="1" x14ac:dyDescent="0.3">
      <c r="A9" s="1"/>
      <c r="B9" s="1"/>
      <c r="C9" s="1"/>
      <c r="D9" s="1" t="s">
        <v>43</v>
      </c>
      <c r="E9" s="1"/>
      <c r="F9" s="1"/>
      <c r="G9" s="16">
        <v>25228.61</v>
      </c>
    </row>
    <row r="10" spans="1:7" x14ac:dyDescent="0.25">
      <c r="A10" s="1"/>
      <c r="B10" s="1"/>
      <c r="C10" s="1" t="s">
        <v>321</v>
      </c>
      <c r="D10" s="1"/>
      <c r="E10" s="1"/>
      <c r="F10" s="1"/>
      <c r="G10" s="13">
        <f>ROUND(SUM(G4:G9),5)</f>
        <v>3349156.82</v>
      </c>
    </row>
    <row r="11" spans="1:7" x14ac:dyDescent="0.25">
      <c r="A11" s="1"/>
      <c r="B11" s="1"/>
      <c r="C11" s="1" t="s">
        <v>322</v>
      </c>
      <c r="D11" s="1"/>
      <c r="E11" s="1"/>
      <c r="F11" s="1"/>
      <c r="G11" s="13">
        <v>19435.849999999999</v>
      </c>
    </row>
    <row r="12" spans="1:7" x14ac:dyDescent="0.25">
      <c r="A12" s="1"/>
      <c r="B12" s="1"/>
      <c r="C12" s="1" t="s">
        <v>323</v>
      </c>
      <c r="D12" s="1"/>
      <c r="E12" s="1"/>
      <c r="F12" s="1"/>
      <c r="G12" s="13"/>
    </row>
    <row r="13" spans="1:7" ht="15.75" thickBot="1" x14ac:dyDescent="0.3">
      <c r="A13" s="1"/>
      <c r="B13" s="1"/>
      <c r="C13" s="1"/>
      <c r="D13" s="1" t="s">
        <v>45</v>
      </c>
      <c r="E13" s="1"/>
      <c r="F13" s="1"/>
      <c r="G13" s="14">
        <v>3332</v>
      </c>
    </row>
    <row r="14" spans="1:7" ht="15.75" thickBot="1" x14ac:dyDescent="0.3">
      <c r="A14" s="1"/>
      <c r="B14" s="1"/>
      <c r="C14" s="1" t="s">
        <v>324</v>
      </c>
      <c r="D14" s="1"/>
      <c r="E14" s="1"/>
      <c r="F14" s="1"/>
      <c r="G14" s="18">
        <f>ROUND(SUM(G12:G13),5)</f>
        <v>3332</v>
      </c>
    </row>
    <row r="15" spans="1:7" ht="15.75" thickBot="1" x14ac:dyDescent="0.3">
      <c r="A15" s="1"/>
      <c r="B15" s="1" t="s">
        <v>325</v>
      </c>
      <c r="C15" s="1"/>
      <c r="D15" s="1"/>
      <c r="E15" s="1"/>
      <c r="F15" s="1"/>
      <c r="G15" s="18">
        <f>ROUND(G3+SUM(G10:G11)+G14,5)</f>
        <v>3371924.67</v>
      </c>
    </row>
    <row r="16" spans="1:7" s="7" customFormat="1" ht="12" thickBot="1" x14ac:dyDescent="0.25">
      <c r="A16" s="1" t="s">
        <v>326</v>
      </c>
      <c r="B16" s="1"/>
      <c r="C16" s="1"/>
      <c r="D16" s="1"/>
      <c r="E16" s="1"/>
      <c r="F16" s="1"/>
      <c r="G16" s="15">
        <f>ROUND(G2+G15,5)</f>
        <v>3371924.67</v>
      </c>
    </row>
    <row r="17" spans="1:7" ht="15.75" thickTop="1" x14ac:dyDescent="0.25">
      <c r="A17" s="1" t="s">
        <v>327</v>
      </c>
      <c r="B17" s="1"/>
      <c r="C17" s="1"/>
      <c r="D17" s="1"/>
      <c r="E17" s="1"/>
      <c r="F17" s="1"/>
      <c r="G17" s="13"/>
    </row>
    <row r="18" spans="1:7" x14ac:dyDescent="0.25">
      <c r="A18" s="1"/>
      <c r="B18" s="1" t="s">
        <v>328</v>
      </c>
      <c r="C18" s="1"/>
      <c r="D18" s="1"/>
      <c r="E18" s="1"/>
      <c r="F18" s="1"/>
      <c r="G18" s="13"/>
    </row>
    <row r="19" spans="1:7" x14ac:dyDescent="0.25">
      <c r="A19" s="1"/>
      <c r="B19" s="1"/>
      <c r="C19" s="1" t="s">
        <v>329</v>
      </c>
      <c r="D19" s="1"/>
      <c r="E19" s="1"/>
      <c r="F19" s="1"/>
      <c r="G19" s="13"/>
    </row>
    <row r="20" spans="1:7" x14ac:dyDescent="0.25">
      <c r="A20" s="1"/>
      <c r="B20" s="1"/>
      <c r="C20" s="1"/>
      <c r="D20" s="1" t="s">
        <v>330</v>
      </c>
      <c r="E20" s="1"/>
      <c r="F20" s="1"/>
      <c r="G20" s="13">
        <v>30848.15</v>
      </c>
    </row>
    <row r="21" spans="1:7" x14ac:dyDescent="0.25">
      <c r="A21" s="1"/>
      <c r="B21" s="1"/>
      <c r="C21" s="1"/>
      <c r="D21" s="1" t="s">
        <v>331</v>
      </c>
      <c r="E21" s="1"/>
      <c r="F21" s="1"/>
      <c r="G21" s="13"/>
    </row>
    <row r="22" spans="1:7" x14ac:dyDescent="0.25">
      <c r="A22" s="1"/>
      <c r="B22" s="1"/>
      <c r="C22" s="1"/>
      <c r="D22" s="1"/>
      <c r="E22" s="1" t="s">
        <v>332</v>
      </c>
      <c r="F22" s="1"/>
      <c r="G22" s="13"/>
    </row>
    <row r="23" spans="1:7" x14ac:dyDescent="0.25">
      <c r="A23" s="1"/>
      <c r="B23" s="1"/>
      <c r="C23" s="1"/>
      <c r="D23" s="1"/>
      <c r="E23" s="1"/>
      <c r="F23" s="1" t="s">
        <v>333</v>
      </c>
      <c r="G23" s="13">
        <v>2031.87</v>
      </c>
    </row>
    <row r="24" spans="1:7" ht="15.75" thickBot="1" x14ac:dyDescent="0.3">
      <c r="A24" s="1"/>
      <c r="B24" s="1"/>
      <c r="C24" s="1"/>
      <c r="D24" s="1"/>
      <c r="E24" s="1"/>
      <c r="F24" s="1" t="s">
        <v>334</v>
      </c>
      <c r="G24" s="14">
        <v>2901.87</v>
      </c>
    </row>
    <row r="25" spans="1:7" ht="15.75" thickBot="1" x14ac:dyDescent="0.3">
      <c r="A25" s="1"/>
      <c r="B25" s="1"/>
      <c r="C25" s="1"/>
      <c r="D25" s="1"/>
      <c r="E25" s="1" t="s">
        <v>335</v>
      </c>
      <c r="F25" s="1"/>
      <c r="G25" s="17">
        <f>ROUND(SUM(G22:G24),5)</f>
        <v>4933.74</v>
      </c>
    </row>
    <row r="26" spans="1:7" x14ac:dyDescent="0.25">
      <c r="A26" s="1"/>
      <c r="B26" s="1"/>
      <c r="C26" s="1"/>
      <c r="D26" s="1" t="s">
        <v>336</v>
      </c>
      <c r="E26" s="1"/>
      <c r="F26" s="1"/>
      <c r="G26" s="13">
        <f>ROUND(G21+G25,5)</f>
        <v>4933.74</v>
      </c>
    </row>
    <row r="27" spans="1:7" x14ac:dyDescent="0.25">
      <c r="A27" s="1"/>
      <c r="B27" s="1"/>
      <c r="C27" s="1"/>
      <c r="D27" s="1" t="s">
        <v>337</v>
      </c>
      <c r="E27" s="1"/>
      <c r="F27" s="1"/>
      <c r="G27" s="13"/>
    </row>
    <row r="28" spans="1:7" x14ac:dyDescent="0.25">
      <c r="A28" s="1"/>
      <c r="B28" s="1"/>
      <c r="C28" s="1"/>
      <c r="D28" s="1"/>
      <c r="E28" s="1" t="s">
        <v>338</v>
      </c>
      <c r="F28" s="1"/>
      <c r="G28" s="13">
        <v>-12587.24</v>
      </c>
    </row>
    <row r="29" spans="1:7" ht="15.75" thickBot="1" x14ac:dyDescent="0.3">
      <c r="A29" s="1"/>
      <c r="B29" s="1"/>
      <c r="C29" s="1"/>
      <c r="D29" s="1"/>
      <c r="E29" s="1" t="s">
        <v>62</v>
      </c>
      <c r="F29" s="1"/>
      <c r="G29" s="14">
        <v>411262</v>
      </c>
    </row>
    <row r="30" spans="1:7" ht="15.75" thickBot="1" x14ac:dyDescent="0.3">
      <c r="A30" s="1"/>
      <c r="B30" s="1"/>
      <c r="C30" s="1"/>
      <c r="D30" s="1" t="s">
        <v>339</v>
      </c>
      <c r="E30" s="1"/>
      <c r="F30" s="1"/>
      <c r="G30" s="18">
        <f>ROUND(SUM(G27:G29),5)</f>
        <v>398674.76</v>
      </c>
    </row>
    <row r="31" spans="1:7" ht="15.75" thickBot="1" x14ac:dyDescent="0.3">
      <c r="A31" s="1"/>
      <c r="B31" s="1"/>
      <c r="C31" s="1" t="s">
        <v>340</v>
      </c>
      <c r="D31" s="1"/>
      <c r="E31" s="1"/>
      <c r="F31" s="1"/>
      <c r="G31" s="17">
        <f>ROUND(SUM(G19:G20)+G26+G30,5)</f>
        <v>434456.65</v>
      </c>
    </row>
    <row r="32" spans="1:7" x14ac:dyDescent="0.25">
      <c r="A32" s="1"/>
      <c r="B32" s="1" t="s">
        <v>341</v>
      </c>
      <c r="C32" s="1"/>
      <c r="D32" s="1"/>
      <c r="E32" s="1"/>
      <c r="F32" s="1"/>
      <c r="G32" s="13">
        <f>ROUND(G18+G31,5)</f>
        <v>434456.65</v>
      </c>
    </row>
    <row r="33" spans="1:7" x14ac:dyDescent="0.25">
      <c r="A33" s="1"/>
      <c r="B33" s="1" t="s">
        <v>342</v>
      </c>
      <c r="C33" s="1"/>
      <c r="D33" s="1"/>
      <c r="E33" s="1"/>
      <c r="F33" s="1"/>
      <c r="G33" s="13"/>
    </row>
    <row r="34" spans="1:7" x14ac:dyDescent="0.25">
      <c r="A34" s="1"/>
      <c r="B34" s="1"/>
      <c r="C34" s="1" t="s">
        <v>63</v>
      </c>
      <c r="D34" s="1"/>
      <c r="E34" s="1"/>
      <c r="F34" s="1"/>
      <c r="G34" s="13">
        <v>2720241.08</v>
      </c>
    </row>
    <row r="35" spans="1:7" x14ac:dyDescent="0.25">
      <c r="A35" s="1"/>
      <c r="B35" s="1"/>
      <c r="C35" s="1" t="s">
        <v>64</v>
      </c>
      <c r="D35" s="1"/>
      <c r="E35" s="1"/>
      <c r="F35" s="1"/>
      <c r="G35" s="13">
        <v>99000</v>
      </c>
    </row>
    <row r="36" spans="1:7" ht="15.75" thickBot="1" x14ac:dyDescent="0.3">
      <c r="A36" s="1"/>
      <c r="B36" s="1"/>
      <c r="C36" s="1" t="s">
        <v>317</v>
      </c>
      <c r="D36" s="1"/>
      <c r="E36" s="1"/>
      <c r="F36" s="1"/>
      <c r="G36" s="14">
        <v>118226.94</v>
      </c>
    </row>
    <row r="37" spans="1:7" ht="15.75" thickBot="1" x14ac:dyDescent="0.3">
      <c r="A37" s="1"/>
      <c r="B37" s="1" t="s">
        <v>343</v>
      </c>
      <c r="C37" s="1"/>
      <c r="D37" s="1"/>
      <c r="E37" s="1"/>
      <c r="F37" s="1"/>
      <c r="G37" s="18">
        <f>ROUND(SUM(G33:G36),5)</f>
        <v>2937468.02</v>
      </c>
    </row>
    <row r="38" spans="1:7" s="7" customFormat="1" ht="12" thickBot="1" x14ac:dyDescent="0.25">
      <c r="A38" s="1" t="s">
        <v>344</v>
      </c>
      <c r="B38" s="1"/>
      <c r="C38" s="1"/>
      <c r="D38" s="1"/>
      <c r="E38" s="1"/>
      <c r="F38" s="1"/>
      <c r="G38" s="15">
        <f>ROUND(G17+G32+G37,5)</f>
        <v>3371924.67</v>
      </c>
    </row>
    <row r="39" spans="1:7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11:03 AM
&amp;"Arial,Bold"&amp;8 10/23/20
&amp;"Arial,Bold"&amp;8 Accrual Basis&amp;C&amp;"Arial,Bold"&amp;12 Pikes Peak School of Expeditionary Learning
&amp;"Arial,Bold"&amp;14 Balance Sheet
&amp;"Arial,Bold"&amp;10 As of September 30,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126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266" r:id="rId4" name="HEADER"/>
      </mc:Fallback>
    </mc:AlternateContent>
    <mc:AlternateContent xmlns:mc="http://schemas.openxmlformats.org/markup-compatibility/2006">
      <mc:Choice Requires="x14">
        <control shapeId="1126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26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F25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11" customWidth="1"/>
    <col min="5" max="5" width="24.5703125" style="11" customWidth="1"/>
    <col min="6" max="6" width="9.85546875" style="12" bestFit="1" customWidth="1"/>
  </cols>
  <sheetData>
    <row r="1" spans="1:6" s="10" customFormat="1" ht="15.75" thickBot="1" x14ac:dyDescent="0.3">
      <c r="A1" s="8"/>
      <c r="B1" s="8"/>
      <c r="C1" s="8"/>
      <c r="D1" s="8"/>
      <c r="E1" s="8"/>
      <c r="F1" s="19" t="s">
        <v>152</v>
      </c>
    </row>
    <row r="2" spans="1:6" ht="15.75" thickTop="1" x14ac:dyDescent="0.25">
      <c r="A2" s="1"/>
      <c r="B2" s="1" t="s">
        <v>153</v>
      </c>
      <c r="C2" s="1"/>
      <c r="D2" s="1"/>
      <c r="E2" s="1"/>
      <c r="F2" s="13"/>
    </row>
    <row r="3" spans="1:6" x14ac:dyDescent="0.25">
      <c r="A3" s="1"/>
      <c r="B3" s="1"/>
      <c r="C3" s="1"/>
      <c r="D3" s="1" t="s">
        <v>154</v>
      </c>
      <c r="E3" s="1"/>
      <c r="F3" s="13"/>
    </row>
    <row r="4" spans="1:6" x14ac:dyDescent="0.25">
      <c r="A4" s="1"/>
      <c r="B4" s="1"/>
      <c r="C4" s="1"/>
      <c r="D4" s="1"/>
      <c r="E4" s="1" t="s">
        <v>155</v>
      </c>
      <c r="F4" s="13">
        <v>8164.37</v>
      </c>
    </row>
    <row r="5" spans="1:6" x14ac:dyDescent="0.25">
      <c r="A5" s="1"/>
      <c r="B5" s="1"/>
      <c r="C5" s="1"/>
      <c r="D5" s="1"/>
      <c r="E5" s="1" t="s">
        <v>72</v>
      </c>
      <c r="F5" s="13">
        <v>801094.2</v>
      </c>
    </row>
    <row r="6" spans="1:6" ht="15.75" thickBot="1" x14ac:dyDescent="0.3">
      <c r="A6" s="1"/>
      <c r="B6" s="1"/>
      <c r="C6" s="1"/>
      <c r="D6" s="1"/>
      <c r="E6" s="1" t="s">
        <v>172</v>
      </c>
      <c r="F6" s="14">
        <v>30758.61</v>
      </c>
    </row>
    <row r="7" spans="1:6" ht="15.75" thickBot="1" x14ac:dyDescent="0.3">
      <c r="A7" s="1"/>
      <c r="B7" s="1"/>
      <c r="C7" s="1"/>
      <c r="D7" s="1" t="s">
        <v>175</v>
      </c>
      <c r="E7" s="1"/>
      <c r="F7" s="17">
        <f>ROUND(SUM(F3:F6),5)</f>
        <v>840017.18</v>
      </c>
    </row>
    <row r="8" spans="1:6" x14ac:dyDescent="0.25">
      <c r="A8" s="1"/>
      <c r="B8" s="1"/>
      <c r="C8" s="1" t="s">
        <v>176</v>
      </c>
      <c r="D8" s="1"/>
      <c r="E8" s="1"/>
      <c r="F8" s="13">
        <f>F7</f>
        <v>840017.18</v>
      </c>
    </row>
    <row r="9" spans="1:6" x14ac:dyDescent="0.25">
      <c r="A9" s="1"/>
      <c r="B9" s="1"/>
      <c r="C9" s="1"/>
      <c r="D9" s="1" t="s">
        <v>177</v>
      </c>
      <c r="E9" s="1"/>
      <c r="F9" s="13"/>
    </row>
    <row r="10" spans="1:6" x14ac:dyDescent="0.25">
      <c r="A10" s="1"/>
      <c r="B10" s="1"/>
      <c r="C10" s="1"/>
      <c r="D10" s="1"/>
      <c r="E10" s="1" t="s">
        <v>178</v>
      </c>
      <c r="F10" s="13">
        <v>114750.15</v>
      </c>
    </row>
    <row r="11" spans="1:6" x14ac:dyDescent="0.25">
      <c r="A11" s="1"/>
      <c r="B11" s="1"/>
      <c r="C11" s="1"/>
      <c r="D11" s="1"/>
      <c r="E11" s="1" t="s">
        <v>194</v>
      </c>
      <c r="F11" s="13">
        <v>61050.16</v>
      </c>
    </row>
    <row r="12" spans="1:6" x14ac:dyDescent="0.25">
      <c r="A12" s="1"/>
      <c r="B12" s="1"/>
      <c r="C12" s="1"/>
      <c r="D12" s="1"/>
      <c r="E12" s="1" t="s">
        <v>197</v>
      </c>
      <c r="F12" s="13">
        <v>6633.43</v>
      </c>
    </row>
    <row r="13" spans="1:6" x14ac:dyDescent="0.25">
      <c r="A13" s="1"/>
      <c r="B13" s="1"/>
      <c r="C13" s="1"/>
      <c r="D13" s="1"/>
      <c r="E13" s="1" t="s">
        <v>199</v>
      </c>
      <c r="F13" s="13">
        <v>263992.07</v>
      </c>
    </row>
    <row r="14" spans="1:6" x14ac:dyDescent="0.25">
      <c r="A14" s="1"/>
      <c r="B14" s="1"/>
      <c r="C14" s="1"/>
      <c r="D14" s="1"/>
      <c r="E14" s="1" t="s">
        <v>226</v>
      </c>
      <c r="F14" s="13">
        <v>7978.5</v>
      </c>
    </row>
    <row r="15" spans="1:6" x14ac:dyDescent="0.25">
      <c r="A15" s="1"/>
      <c r="B15" s="1"/>
      <c r="C15" s="1"/>
      <c r="D15" s="1"/>
      <c r="E15" s="1" t="s">
        <v>236</v>
      </c>
      <c r="F15" s="13">
        <v>1313.44</v>
      </c>
    </row>
    <row r="16" spans="1:6" x14ac:dyDescent="0.25">
      <c r="A16" s="1"/>
      <c r="B16" s="1"/>
      <c r="C16" s="1"/>
      <c r="D16" s="1"/>
      <c r="E16" s="1" t="s">
        <v>243</v>
      </c>
      <c r="F16" s="13">
        <v>5554.65</v>
      </c>
    </row>
    <row r="17" spans="1:6" x14ac:dyDescent="0.25">
      <c r="A17" s="1"/>
      <c r="B17" s="1"/>
      <c r="C17" s="1"/>
      <c r="D17" s="1"/>
      <c r="E17" s="1" t="s">
        <v>250</v>
      </c>
      <c r="F17" s="13">
        <v>102526.26</v>
      </c>
    </row>
    <row r="18" spans="1:6" x14ac:dyDescent="0.25">
      <c r="A18" s="1"/>
      <c r="B18" s="1"/>
      <c r="C18" s="1"/>
      <c r="D18" s="1"/>
      <c r="E18" s="1" t="s">
        <v>283</v>
      </c>
      <c r="F18" s="13">
        <v>35325.94</v>
      </c>
    </row>
    <row r="19" spans="1:6" x14ac:dyDescent="0.25">
      <c r="A19" s="1"/>
      <c r="B19" s="1"/>
      <c r="C19" s="1"/>
      <c r="D19" s="1"/>
      <c r="E19" s="1" t="s">
        <v>291</v>
      </c>
      <c r="F19" s="13">
        <v>122101.99</v>
      </c>
    </row>
    <row r="20" spans="1:6" x14ac:dyDescent="0.25">
      <c r="A20" s="1"/>
      <c r="B20" s="1"/>
      <c r="C20" s="1"/>
      <c r="D20" s="1"/>
      <c r="E20" s="1" t="s">
        <v>307</v>
      </c>
      <c r="F20" s="13">
        <v>346.9</v>
      </c>
    </row>
    <row r="21" spans="1:6" ht="15.75" thickBot="1" x14ac:dyDescent="0.3">
      <c r="A21" s="1"/>
      <c r="B21" s="1"/>
      <c r="C21" s="1"/>
      <c r="D21" s="1"/>
      <c r="E21" s="1" t="s">
        <v>312</v>
      </c>
      <c r="F21" s="14">
        <v>216.75</v>
      </c>
    </row>
    <row r="22" spans="1:6" ht="15.75" thickBot="1" x14ac:dyDescent="0.3">
      <c r="A22" s="1"/>
      <c r="B22" s="1"/>
      <c r="C22" s="1"/>
      <c r="D22" s="1" t="s">
        <v>315</v>
      </c>
      <c r="E22" s="1"/>
      <c r="F22" s="18">
        <f>ROUND(SUM(F9:F21),5)</f>
        <v>721790.24</v>
      </c>
    </row>
    <row r="23" spans="1:6" ht="15.75" thickBot="1" x14ac:dyDescent="0.3">
      <c r="A23" s="1"/>
      <c r="B23" s="1" t="s">
        <v>316</v>
      </c>
      <c r="C23" s="1"/>
      <c r="D23" s="1"/>
      <c r="E23" s="1"/>
      <c r="F23" s="18">
        <f>ROUND(F2+F8-F22,5)</f>
        <v>118226.94</v>
      </c>
    </row>
    <row r="24" spans="1:6" s="7" customFormat="1" ht="12" thickBot="1" x14ac:dyDescent="0.25">
      <c r="A24" s="1" t="s">
        <v>317</v>
      </c>
      <c r="B24" s="1"/>
      <c r="C24" s="1"/>
      <c r="D24" s="1"/>
      <c r="E24" s="1"/>
      <c r="F24" s="15">
        <f>F23</f>
        <v>118226.94</v>
      </c>
    </row>
    <row r="25" spans="1:6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11:00 AM
&amp;"Arial,Bold"&amp;8 10/23/20
&amp;"Arial,Bold"&amp;8 Accrual Basis&amp;C&amp;"Arial,Bold"&amp;12 Pikes Peak School of Expeditionary Learning
&amp;"Arial,Bold"&amp;14 Profit &amp;&amp; Loss
&amp;"Arial,Bold"&amp;10 July through September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7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70" r:id="rId4" name="HEADER"/>
      </mc:Fallback>
    </mc:AlternateContent>
    <mc:AlternateContent xmlns:mc="http://schemas.openxmlformats.org/markup-compatibility/2006">
      <mc:Choice Requires="x14">
        <control shapeId="716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69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I193"/>
  <sheetViews>
    <sheetView workbookViewId="0">
      <pane xSplit="8" ySplit="1" topLeftCell="I2" activePane="bottomRight" state="frozenSplit"/>
      <selection pane="topRight" activeCell="I1" sqref="I1"/>
      <selection pane="bottomLeft" activeCell="A2" sqref="A2"/>
      <selection pane="bottomRight"/>
    </sheetView>
  </sheetViews>
  <sheetFormatPr defaultRowHeight="15" x14ac:dyDescent="0.25"/>
  <cols>
    <col min="1" max="7" width="3" style="11" customWidth="1"/>
    <col min="8" max="8" width="25.28515625" style="11" customWidth="1"/>
    <col min="9" max="9" width="9.85546875" style="12" bestFit="1" customWidth="1"/>
  </cols>
  <sheetData>
    <row r="1" spans="1:9" s="10" customFormat="1" ht="15.75" thickBot="1" x14ac:dyDescent="0.3">
      <c r="A1" s="8"/>
      <c r="B1" s="8"/>
      <c r="C1" s="8"/>
      <c r="D1" s="8"/>
      <c r="E1" s="8"/>
      <c r="F1" s="8"/>
      <c r="G1" s="8"/>
      <c r="H1" s="8"/>
      <c r="I1" s="19" t="s">
        <v>152</v>
      </c>
    </row>
    <row r="2" spans="1:9" ht="15.75" thickTop="1" x14ac:dyDescent="0.25">
      <c r="A2" s="1"/>
      <c r="B2" s="1" t="s">
        <v>153</v>
      </c>
      <c r="C2" s="1"/>
      <c r="D2" s="1"/>
      <c r="E2" s="1"/>
      <c r="F2" s="1"/>
      <c r="G2" s="1"/>
      <c r="H2" s="1"/>
      <c r="I2" s="13"/>
    </row>
    <row r="3" spans="1:9" x14ac:dyDescent="0.25">
      <c r="A3" s="1"/>
      <c r="B3" s="1"/>
      <c r="C3" s="1"/>
      <c r="D3" s="1" t="s">
        <v>154</v>
      </c>
      <c r="E3" s="1"/>
      <c r="F3" s="1"/>
      <c r="G3" s="1"/>
      <c r="H3" s="1"/>
      <c r="I3" s="13"/>
    </row>
    <row r="4" spans="1:9" x14ac:dyDescent="0.25">
      <c r="A4" s="1"/>
      <c r="B4" s="1"/>
      <c r="C4" s="1"/>
      <c r="D4" s="1"/>
      <c r="E4" s="1" t="s">
        <v>155</v>
      </c>
      <c r="F4" s="1"/>
      <c r="G4" s="1"/>
      <c r="H4" s="1"/>
      <c r="I4" s="13"/>
    </row>
    <row r="5" spans="1:9" x14ac:dyDescent="0.25">
      <c r="A5" s="1"/>
      <c r="B5" s="1"/>
      <c r="C5" s="1"/>
      <c r="D5" s="1"/>
      <c r="E5" s="1"/>
      <c r="F5" s="1" t="s">
        <v>156</v>
      </c>
      <c r="G5" s="1"/>
      <c r="H5" s="1"/>
      <c r="I5" s="13">
        <v>351.45</v>
      </c>
    </row>
    <row r="6" spans="1:9" x14ac:dyDescent="0.25">
      <c r="A6" s="1"/>
      <c r="B6" s="1"/>
      <c r="C6" s="1"/>
      <c r="D6" s="1"/>
      <c r="E6" s="1"/>
      <c r="F6" s="1" t="s">
        <v>157</v>
      </c>
      <c r="G6" s="1"/>
      <c r="H6" s="1"/>
      <c r="I6" s="13"/>
    </row>
    <row r="7" spans="1:9" x14ac:dyDescent="0.25">
      <c r="A7" s="1"/>
      <c r="B7" s="1"/>
      <c r="C7" s="1"/>
      <c r="D7" s="1"/>
      <c r="E7" s="1"/>
      <c r="F7" s="1"/>
      <c r="G7" s="1" t="s">
        <v>158</v>
      </c>
      <c r="H7" s="1"/>
      <c r="I7" s="13">
        <v>-375</v>
      </c>
    </row>
    <row r="8" spans="1:9" ht="15.75" thickBot="1" x14ac:dyDescent="0.3">
      <c r="A8" s="1"/>
      <c r="B8" s="1"/>
      <c r="C8" s="1"/>
      <c r="D8" s="1"/>
      <c r="E8" s="1"/>
      <c r="F8" s="1"/>
      <c r="G8" s="1" t="s">
        <v>159</v>
      </c>
      <c r="H8" s="1"/>
      <c r="I8" s="16">
        <v>420</v>
      </c>
    </row>
    <row r="9" spans="1:9" x14ac:dyDescent="0.25">
      <c r="A9" s="1"/>
      <c r="B9" s="1"/>
      <c r="C9" s="1"/>
      <c r="D9" s="1"/>
      <c r="E9" s="1"/>
      <c r="F9" s="1" t="s">
        <v>160</v>
      </c>
      <c r="G9" s="1"/>
      <c r="H9" s="1"/>
      <c r="I9" s="13">
        <f>ROUND(SUM(I6:I8),5)</f>
        <v>45</v>
      </c>
    </row>
    <row r="10" spans="1:9" x14ac:dyDescent="0.25">
      <c r="A10" s="1"/>
      <c r="B10" s="1"/>
      <c r="C10" s="1"/>
      <c r="D10" s="1"/>
      <c r="E10" s="1"/>
      <c r="F10" s="1" t="s">
        <v>161</v>
      </c>
      <c r="G10" s="1"/>
      <c r="H10" s="1"/>
      <c r="I10" s="13">
        <v>5.9</v>
      </c>
    </row>
    <row r="11" spans="1:9" x14ac:dyDescent="0.25">
      <c r="A11" s="1"/>
      <c r="B11" s="1"/>
      <c r="C11" s="1"/>
      <c r="D11" s="1"/>
      <c r="E11" s="1"/>
      <c r="F11" s="1" t="s">
        <v>162</v>
      </c>
      <c r="G11" s="1"/>
      <c r="H11" s="1"/>
      <c r="I11" s="13"/>
    </row>
    <row r="12" spans="1:9" ht="15.75" thickBot="1" x14ac:dyDescent="0.3">
      <c r="A12" s="1"/>
      <c r="B12" s="1"/>
      <c r="C12" s="1"/>
      <c r="D12" s="1"/>
      <c r="E12" s="1"/>
      <c r="F12" s="1"/>
      <c r="G12" s="1" t="s">
        <v>163</v>
      </c>
      <c r="H12" s="1"/>
      <c r="I12" s="16">
        <v>6124</v>
      </c>
    </row>
    <row r="13" spans="1:9" x14ac:dyDescent="0.25">
      <c r="A13" s="1"/>
      <c r="B13" s="1"/>
      <c r="C13" s="1"/>
      <c r="D13" s="1"/>
      <c r="E13" s="1"/>
      <c r="F13" s="1" t="s">
        <v>164</v>
      </c>
      <c r="G13" s="1"/>
      <c r="H13" s="1"/>
      <c r="I13" s="13">
        <f>ROUND(SUM(I11:I12),5)</f>
        <v>6124</v>
      </c>
    </row>
    <row r="14" spans="1:9" x14ac:dyDescent="0.25">
      <c r="A14" s="1"/>
      <c r="B14" s="1"/>
      <c r="C14" s="1"/>
      <c r="D14" s="1"/>
      <c r="E14" s="1"/>
      <c r="F14" s="1" t="s">
        <v>165</v>
      </c>
      <c r="G14" s="1"/>
      <c r="H14" s="1"/>
      <c r="I14" s="13"/>
    </row>
    <row r="15" spans="1:9" ht="15.75" thickBot="1" x14ac:dyDescent="0.3">
      <c r="A15" s="1"/>
      <c r="B15" s="1"/>
      <c r="C15" s="1"/>
      <c r="D15" s="1"/>
      <c r="E15" s="1"/>
      <c r="F15" s="1"/>
      <c r="G15" s="1" t="s">
        <v>166</v>
      </c>
      <c r="H15" s="1"/>
      <c r="I15" s="16">
        <v>638.02</v>
      </c>
    </row>
    <row r="16" spans="1:9" x14ac:dyDescent="0.25">
      <c r="A16" s="1"/>
      <c r="B16" s="1"/>
      <c r="C16" s="1"/>
      <c r="D16" s="1"/>
      <c r="E16" s="1"/>
      <c r="F16" s="1" t="s">
        <v>167</v>
      </c>
      <c r="G16" s="1"/>
      <c r="H16" s="1"/>
      <c r="I16" s="13">
        <f>ROUND(SUM(I14:I15),5)</f>
        <v>638.02</v>
      </c>
    </row>
    <row r="17" spans="1:9" x14ac:dyDescent="0.25">
      <c r="A17" s="1"/>
      <c r="B17" s="1"/>
      <c r="C17" s="1"/>
      <c r="D17" s="1"/>
      <c r="E17" s="1"/>
      <c r="F17" s="1" t="s">
        <v>168</v>
      </c>
      <c r="G17" s="1"/>
      <c r="H17" s="1"/>
      <c r="I17" s="13"/>
    </row>
    <row r="18" spans="1:9" ht="15.75" thickBot="1" x14ac:dyDescent="0.3">
      <c r="A18" s="1"/>
      <c r="B18" s="1"/>
      <c r="C18" s="1"/>
      <c r="D18" s="1"/>
      <c r="E18" s="1"/>
      <c r="F18" s="1"/>
      <c r="G18" s="1" t="s">
        <v>169</v>
      </c>
      <c r="H18" s="1"/>
      <c r="I18" s="14">
        <v>1000</v>
      </c>
    </row>
    <row r="19" spans="1:9" ht="15.75" thickBot="1" x14ac:dyDescent="0.3">
      <c r="A19" s="1"/>
      <c r="B19" s="1"/>
      <c r="C19" s="1"/>
      <c r="D19" s="1"/>
      <c r="E19" s="1"/>
      <c r="F19" s="1" t="s">
        <v>170</v>
      </c>
      <c r="G19" s="1"/>
      <c r="H19" s="1"/>
      <c r="I19" s="17">
        <f>ROUND(SUM(I17:I18),5)</f>
        <v>1000</v>
      </c>
    </row>
    <row r="20" spans="1:9" x14ac:dyDescent="0.25">
      <c r="A20" s="1"/>
      <c r="B20" s="1"/>
      <c r="C20" s="1"/>
      <c r="D20" s="1"/>
      <c r="E20" s="1" t="s">
        <v>171</v>
      </c>
      <c r="F20" s="1"/>
      <c r="G20" s="1"/>
      <c r="H20" s="1"/>
      <c r="I20" s="13">
        <f>ROUND(SUM(I4:I5)+SUM(I9:I10)+I13+I16+I19,5)</f>
        <v>8164.37</v>
      </c>
    </row>
    <row r="21" spans="1:9" x14ac:dyDescent="0.25">
      <c r="A21" s="1"/>
      <c r="B21" s="1"/>
      <c r="C21" s="1"/>
      <c r="D21" s="1"/>
      <c r="E21" s="1" t="s">
        <v>72</v>
      </c>
      <c r="F21" s="1"/>
      <c r="G21" s="1"/>
      <c r="H21" s="1"/>
      <c r="I21" s="13">
        <v>801094.2</v>
      </c>
    </row>
    <row r="22" spans="1:9" x14ac:dyDescent="0.25">
      <c r="A22" s="1"/>
      <c r="B22" s="1"/>
      <c r="C22" s="1"/>
      <c r="D22" s="1"/>
      <c r="E22" s="1" t="s">
        <v>172</v>
      </c>
      <c r="F22" s="1"/>
      <c r="G22" s="1"/>
      <c r="H22" s="1"/>
      <c r="I22" s="13"/>
    </row>
    <row r="23" spans="1:9" ht="15.75" thickBot="1" x14ac:dyDescent="0.3">
      <c r="A23" s="1"/>
      <c r="B23" s="1"/>
      <c r="C23" s="1"/>
      <c r="D23" s="1"/>
      <c r="E23" s="1"/>
      <c r="F23" s="1" t="s">
        <v>173</v>
      </c>
      <c r="G23" s="1"/>
      <c r="H23" s="1"/>
      <c r="I23" s="14">
        <v>30758.61</v>
      </c>
    </row>
    <row r="24" spans="1:9" ht="15.75" thickBot="1" x14ac:dyDescent="0.3">
      <c r="A24" s="1"/>
      <c r="B24" s="1"/>
      <c r="C24" s="1"/>
      <c r="D24" s="1"/>
      <c r="E24" s="1" t="s">
        <v>174</v>
      </c>
      <c r="F24" s="1"/>
      <c r="G24" s="1"/>
      <c r="H24" s="1"/>
      <c r="I24" s="18">
        <f>ROUND(SUM(I22:I23),5)</f>
        <v>30758.61</v>
      </c>
    </row>
    <row r="25" spans="1:9" ht="15.75" thickBot="1" x14ac:dyDescent="0.3">
      <c r="A25" s="1"/>
      <c r="B25" s="1"/>
      <c r="C25" s="1"/>
      <c r="D25" s="1" t="s">
        <v>175</v>
      </c>
      <c r="E25" s="1"/>
      <c r="F25" s="1"/>
      <c r="G25" s="1"/>
      <c r="H25" s="1"/>
      <c r="I25" s="17">
        <f>ROUND(I3+SUM(I20:I21)+I24,5)</f>
        <v>840017.18</v>
      </c>
    </row>
    <row r="26" spans="1:9" x14ac:dyDescent="0.25">
      <c r="A26" s="1"/>
      <c r="B26" s="1"/>
      <c r="C26" s="1" t="s">
        <v>176</v>
      </c>
      <c r="D26" s="1"/>
      <c r="E26" s="1"/>
      <c r="F26" s="1"/>
      <c r="G26" s="1"/>
      <c r="H26" s="1"/>
      <c r="I26" s="13">
        <f>I25</f>
        <v>840017.18</v>
      </c>
    </row>
    <row r="27" spans="1:9" x14ac:dyDescent="0.25">
      <c r="A27" s="1"/>
      <c r="B27" s="1"/>
      <c r="C27" s="1"/>
      <c r="D27" s="1" t="s">
        <v>177</v>
      </c>
      <c r="E27" s="1"/>
      <c r="F27" s="1"/>
      <c r="G27" s="1"/>
      <c r="H27" s="1"/>
      <c r="I27" s="13"/>
    </row>
    <row r="28" spans="1:9" x14ac:dyDescent="0.25">
      <c r="A28" s="1"/>
      <c r="B28" s="1"/>
      <c r="C28" s="1"/>
      <c r="D28" s="1"/>
      <c r="E28" s="1" t="s">
        <v>178</v>
      </c>
      <c r="F28" s="1"/>
      <c r="G28" s="1"/>
      <c r="H28" s="1"/>
      <c r="I28" s="13"/>
    </row>
    <row r="29" spans="1:9" x14ac:dyDescent="0.25">
      <c r="A29" s="1"/>
      <c r="B29" s="1"/>
      <c r="C29" s="1"/>
      <c r="D29" s="1"/>
      <c r="E29" s="1"/>
      <c r="F29" s="1" t="s">
        <v>179</v>
      </c>
      <c r="G29" s="1"/>
      <c r="H29" s="1"/>
      <c r="I29" s="13">
        <v>90065.99</v>
      </c>
    </row>
    <row r="30" spans="1:9" x14ac:dyDescent="0.25">
      <c r="A30" s="1"/>
      <c r="B30" s="1"/>
      <c r="C30" s="1"/>
      <c r="D30" s="1"/>
      <c r="E30" s="1"/>
      <c r="F30" s="1" t="s">
        <v>180</v>
      </c>
      <c r="G30" s="1"/>
      <c r="H30" s="1"/>
      <c r="I30" s="13"/>
    </row>
    <row r="31" spans="1:9" ht="15.75" thickBot="1" x14ac:dyDescent="0.3">
      <c r="A31" s="1"/>
      <c r="B31" s="1"/>
      <c r="C31" s="1"/>
      <c r="D31" s="1"/>
      <c r="E31" s="1"/>
      <c r="F31" s="1"/>
      <c r="G31" s="1" t="s">
        <v>181</v>
      </c>
      <c r="H31" s="1"/>
      <c r="I31" s="16">
        <v>195.12</v>
      </c>
    </row>
    <row r="32" spans="1:9" x14ac:dyDescent="0.25">
      <c r="A32" s="1"/>
      <c r="B32" s="1"/>
      <c r="C32" s="1"/>
      <c r="D32" s="1"/>
      <c r="E32" s="1"/>
      <c r="F32" s="1" t="s">
        <v>182</v>
      </c>
      <c r="G32" s="1"/>
      <c r="H32" s="1"/>
      <c r="I32" s="13">
        <f>ROUND(SUM(I30:I31),5)</f>
        <v>195.12</v>
      </c>
    </row>
    <row r="33" spans="1:9" x14ac:dyDescent="0.25">
      <c r="A33" s="1"/>
      <c r="B33" s="1"/>
      <c r="C33" s="1"/>
      <c r="D33" s="1"/>
      <c r="E33" s="1"/>
      <c r="F33" s="1" t="s">
        <v>183</v>
      </c>
      <c r="G33" s="1"/>
      <c r="H33" s="1"/>
      <c r="I33" s="13"/>
    </row>
    <row r="34" spans="1:9" x14ac:dyDescent="0.25">
      <c r="A34" s="1"/>
      <c r="B34" s="1"/>
      <c r="C34" s="1"/>
      <c r="D34" s="1"/>
      <c r="E34" s="1"/>
      <c r="F34" s="1"/>
      <c r="G34" s="1" t="s">
        <v>184</v>
      </c>
      <c r="H34" s="1"/>
      <c r="I34" s="13">
        <v>11612.86</v>
      </c>
    </row>
    <row r="35" spans="1:9" ht="15.75" thickBot="1" x14ac:dyDescent="0.3">
      <c r="A35" s="1"/>
      <c r="B35" s="1"/>
      <c r="C35" s="1"/>
      <c r="D35" s="1"/>
      <c r="E35" s="1"/>
      <c r="F35" s="1"/>
      <c r="G35" s="1" t="s">
        <v>185</v>
      </c>
      <c r="H35" s="1"/>
      <c r="I35" s="16">
        <v>9947.94</v>
      </c>
    </row>
    <row r="36" spans="1:9" x14ac:dyDescent="0.25">
      <c r="A36" s="1"/>
      <c r="B36" s="1"/>
      <c r="C36" s="1"/>
      <c r="D36" s="1"/>
      <c r="E36" s="1"/>
      <c r="F36" s="1" t="s">
        <v>186</v>
      </c>
      <c r="G36" s="1"/>
      <c r="H36" s="1"/>
      <c r="I36" s="13">
        <f>ROUND(SUM(I33:I35),5)</f>
        <v>21560.799999999999</v>
      </c>
    </row>
    <row r="37" spans="1:9" x14ac:dyDescent="0.25">
      <c r="A37" s="1"/>
      <c r="B37" s="1"/>
      <c r="C37" s="1"/>
      <c r="D37" s="1"/>
      <c r="E37" s="1"/>
      <c r="F37" s="1" t="s">
        <v>187</v>
      </c>
      <c r="G37" s="1"/>
      <c r="H37" s="1"/>
      <c r="I37" s="13"/>
    </row>
    <row r="38" spans="1:9" x14ac:dyDescent="0.25">
      <c r="A38" s="1"/>
      <c r="B38" s="1"/>
      <c r="C38" s="1"/>
      <c r="D38" s="1"/>
      <c r="E38" s="1"/>
      <c r="F38" s="1"/>
      <c r="G38" s="1" t="s">
        <v>188</v>
      </c>
      <c r="H38" s="1"/>
      <c r="I38" s="13">
        <v>213.8</v>
      </c>
    </row>
    <row r="39" spans="1:9" x14ac:dyDescent="0.25">
      <c r="A39" s="1"/>
      <c r="B39" s="1"/>
      <c r="C39" s="1"/>
      <c r="D39" s="1"/>
      <c r="E39" s="1"/>
      <c r="F39" s="1"/>
      <c r="G39" s="1" t="s">
        <v>189</v>
      </c>
      <c r="H39" s="1"/>
      <c r="I39" s="13">
        <v>115.45</v>
      </c>
    </row>
    <row r="40" spans="1:9" ht="15.75" thickBot="1" x14ac:dyDescent="0.3">
      <c r="A40" s="1"/>
      <c r="B40" s="1"/>
      <c r="C40" s="1"/>
      <c r="D40" s="1"/>
      <c r="E40" s="1"/>
      <c r="F40" s="1"/>
      <c r="G40" s="1" t="s">
        <v>190</v>
      </c>
      <c r="H40" s="1"/>
      <c r="I40" s="16">
        <v>133.08000000000001</v>
      </c>
    </row>
    <row r="41" spans="1:9" x14ac:dyDescent="0.25">
      <c r="A41" s="1"/>
      <c r="B41" s="1"/>
      <c r="C41" s="1"/>
      <c r="D41" s="1"/>
      <c r="E41" s="1"/>
      <c r="F41" s="1" t="s">
        <v>191</v>
      </c>
      <c r="G41" s="1"/>
      <c r="H41" s="1"/>
      <c r="I41" s="13">
        <f>ROUND(SUM(I37:I40),5)</f>
        <v>462.33</v>
      </c>
    </row>
    <row r="42" spans="1:9" ht="15.75" thickBot="1" x14ac:dyDescent="0.3">
      <c r="A42" s="1"/>
      <c r="B42" s="1"/>
      <c r="C42" s="1"/>
      <c r="D42" s="1"/>
      <c r="E42" s="1"/>
      <c r="F42" s="1" t="s">
        <v>192</v>
      </c>
      <c r="G42" s="1"/>
      <c r="H42" s="1"/>
      <c r="I42" s="16">
        <v>2465.91</v>
      </c>
    </row>
    <row r="43" spans="1:9" x14ac:dyDescent="0.25">
      <c r="A43" s="1"/>
      <c r="B43" s="1"/>
      <c r="C43" s="1"/>
      <c r="D43" s="1"/>
      <c r="E43" s="1" t="s">
        <v>193</v>
      </c>
      <c r="F43" s="1"/>
      <c r="G43" s="1"/>
      <c r="H43" s="1"/>
      <c r="I43" s="13">
        <f>ROUND(SUM(I28:I29)+I32+I36+SUM(I41:I42),5)</f>
        <v>114750.15</v>
      </c>
    </row>
    <row r="44" spans="1:9" x14ac:dyDescent="0.25">
      <c r="A44" s="1"/>
      <c r="B44" s="1"/>
      <c r="C44" s="1"/>
      <c r="D44" s="1"/>
      <c r="E44" s="1" t="s">
        <v>194</v>
      </c>
      <c r="F44" s="1"/>
      <c r="G44" s="1"/>
      <c r="H44" s="1"/>
      <c r="I44" s="13"/>
    </row>
    <row r="45" spans="1:9" x14ac:dyDescent="0.25">
      <c r="A45" s="1"/>
      <c r="B45" s="1"/>
      <c r="C45" s="1"/>
      <c r="D45" s="1"/>
      <c r="E45" s="1"/>
      <c r="F45" s="1" t="s">
        <v>195</v>
      </c>
      <c r="G45" s="1"/>
      <c r="H45" s="1"/>
      <c r="I45" s="13">
        <v>49693.43</v>
      </c>
    </row>
    <row r="46" spans="1:9" x14ac:dyDescent="0.25">
      <c r="A46" s="1"/>
      <c r="B46" s="1"/>
      <c r="C46" s="1"/>
      <c r="D46" s="1"/>
      <c r="E46" s="1"/>
      <c r="F46" s="1" t="s">
        <v>183</v>
      </c>
      <c r="G46" s="1"/>
      <c r="H46" s="1"/>
      <c r="I46" s="13"/>
    </row>
    <row r="47" spans="1:9" x14ac:dyDescent="0.25">
      <c r="A47" s="1"/>
      <c r="B47" s="1"/>
      <c r="C47" s="1"/>
      <c r="D47" s="1"/>
      <c r="E47" s="1"/>
      <c r="F47" s="1"/>
      <c r="G47" s="1" t="s">
        <v>184</v>
      </c>
      <c r="H47" s="1"/>
      <c r="I47" s="13">
        <v>5335.21</v>
      </c>
    </row>
    <row r="48" spans="1:9" ht="15.75" thickBot="1" x14ac:dyDescent="0.3">
      <c r="A48" s="1"/>
      <c r="B48" s="1"/>
      <c r="C48" s="1"/>
      <c r="D48" s="1"/>
      <c r="E48" s="1"/>
      <c r="F48" s="1"/>
      <c r="G48" s="1" t="s">
        <v>185</v>
      </c>
      <c r="H48" s="1"/>
      <c r="I48" s="14">
        <v>6021.52</v>
      </c>
    </row>
    <row r="49" spans="1:9" ht="15.75" thickBot="1" x14ac:dyDescent="0.3">
      <c r="A49" s="1"/>
      <c r="B49" s="1"/>
      <c r="C49" s="1"/>
      <c r="D49" s="1"/>
      <c r="E49" s="1"/>
      <c r="F49" s="1" t="s">
        <v>186</v>
      </c>
      <c r="G49" s="1"/>
      <c r="H49" s="1"/>
      <c r="I49" s="17">
        <f>ROUND(SUM(I46:I48),5)</f>
        <v>11356.73</v>
      </c>
    </row>
    <row r="50" spans="1:9" x14ac:dyDescent="0.25">
      <c r="A50" s="1"/>
      <c r="B50" s="1"/>
      <c r="C50" s="1"/>
      <c r="D50" s="1"/>
      <c r="E50" s="1" t="s">
        <v>196</v>
      </c>
      <c r="F50" s="1"/>
      <c r="G50" s="1"/>
      <c r="H50" s="1"/>
      <c r="I50" s="13">
        <f>ROUND(SUM(I44:I45)+I49,5)</f>
        <v>61050.16</v>
      </c>
    </row>
    <row r="51" spans="1:9" x14ac:dyDescent="0.25">
      <c r="A51" s="1"/>
      <c r="B51" s="1"/>
      <c r="C51" s="1"/>
      <c r="D51" s="1"/>
      <c r="E51" s="1" t="s">
        <v>197</v>
      </c>
      <c r="F51" s="1"/>
      <c r="G51" s="1"/>
      <c r="H51" s="1"/>
      <c r="I51" s="13"/>
    </row>
    <row r="52" spans="1:9" x14ac:dyDescent="0.25">
      <c r="A52" s="1"/>
      <c r="B52" s="1"/>
      <c r="C52" s="1"/>
      <c r="D52" s="1"/>
      <c r="E52" s="1"/>
      <c r="F52" s="1" t="s">
        <v>195</v>
      </c>
      <c r="G52" s="1"/>
      <c r="H52" s="1"/>
      <c r="I52" s="13">
        <v>5800</v>
      </c>
    </row>
    <row r="53" spans="1:9" x14ac:dyDescent="0.25">
      <c r="A53" s="1"/>
      <c r="B53" s="1"/>
      <c r="C53" s="1"/>
      <c r="D53" s="1"/>
      <c r="E53" s="1"/>
      <c r="F53" s="1" t="s">
        <v>183</v>
      </c>
      <c r="G53" s="1"/>
      <c r="H53" s="1"/>
      <c r="I53" s="13"/>
    </row>
    <row r="54" spans="1:9" ht="15.75" thickBot="1" x14ac:dyDescent="0.3">
      <c r="A54" s="1"/>
      <c r="B54" s="1"/>
      <c r="C54" s="1"/>
      <c r="D54" s="1"/>
      <c r="E54" s="1"/>
      <c r="F54" s="1"/>
      <c r="G54" s="1" t="s">
        <v>184</v>
      </c>
      <c r="H54" s="1"/>
      <c r="I54" s="16">
        <v>682.75</v>
      </c>
    </row>
    <row r="55" spans="1:9" x14ac:dyDescent="0.25">
      <c r="A55" s="1"/>
      <c r="B55" s="1"/>
      <c r="C55" s="1"/>
      <c r="D55" s="1"/>
      <c r="E55" s="1"/>
      <c r="F55" s="1" t="s">
        <v>186</v>
      </c>
      <c r="G55" s="1"/>
      <c r="H55" s="1"/>
      <c r="I55" s="13">
        <f>ROUND(SUM(I53:I54),5)</f>
        <v>682.75</v>
      </c>
    </row>
    <row r="56" spans="1:9" x14ac:dyDescent="0.25">
      <c r="A56" s="1"/>
      <c r="B56" s="1"/>
      <c r="C56" s="1"/>
      <c r="D56" s="1"/>
      <c r="E56" s="1"/>
      <c r="F56" s="1" t="s">
        <v>187</v>
      </c>
      <c r="G56" s="1"/>
      <c r="H56" s="1"/>
      <c r="I56" s="13"/>
    </row>
    <row r="57" spans="1:9" ht="15.75" thickBot="1" x14ac:dyDescent="0.3">
      <c r="A57" s="1"/>
      <c r="B57" s="1"/>
      <c r="C57" s="1"/>
      <c r="D57" s="1"/>
      <c r="E57" s="1"/>
      <c r="F57" s="1"/>
      <c r="G57" s="1" t="s">
        <v>190</v>
      </c>
      <c r="H57" s="1"/>
      <c r="I57" s="14">
        <v>150.68</v>
      </c>
    </row>
    <row r="58" spans="1:9" ht="15.75" thickBot="1" x14ac:dyDescent="0.3">
      <c r="A58" s="1"/>
      <c r="B58" s="1"/>
      <c r="C58" s="1"/>
      <c r="D58" s="1"/>
      <c r="E58" s="1"/>
      <c r="F58" s="1" t="s">
        <v>191</v>
      </c>
      <c r="G58" s="1"/>
      <c r="H58" s="1"/>
      <c r="I58" s="17">
        <f>ROUND(SUM(I56:I57),5)</f>
        <v>150.68</v>
      </c>
    </row>
    <row r="59" spans="1:9" x14ac:dyDescent="0.25">
      <c r="A59" s="1"/>
      <c r="B59" s="1"/>
      <c r="C59" s="1"/>
      <c r="D59" s="1"/>
      <c r="E59" s="1" t="s">
        <v>198</v>
      </c>
      <c r="F59" s="1"/>
      <c r="G59" s="1"/>
      <c r="H59" s="1"/>
      <c r="I59" s="13">
        <f>ROUND(SUM(I51:I52)+I55+I58,5)</f>
        <v>6633.43</v>
      </c>
    </row>
    <row r="60" spans="1:9" x14ac:dyDescent="0.25">
      <c r="A60" s="1"/>
      <c r="B60" s="1"/>
      <c r="C60" s="1"/>
      <c r="D60" s="1"/>
      <c r="E60" s="1" t="s">
        <v>199</v>
      </c>
      <c r="F60" s="1"/>
      <c r="G60" s="1"/>
      <c r="H60" s="1"/>
      <c r="I60" s="13"/>
    </row>
    <row r="61" spans="1:9" x14ac:dyDescent="0.25">
      <c r="A61" s="1"/>
      <c r="B61" s="1"/>
      <c r="C61" s="1"/>
      <c r="D61" s="1"/>
      <c r="E61" s="1"/>
      <c r="F61" s="1" t="s">
        <v>195</v>
      </c>
      <c r="G61" s="1"/>
      <c r="H61" s="1"/>
      <c r="I61" s="13">
        <v>73741.320000000007</v>
      </c>
    </row>
    <row r="62" spans="1:9" x14ac:dyDescent="0.25">
      <c r="A62" s="1"/>
      <c r="B62" s="1"/>
      <c r="C62" s="1"/>
      <c r="D62" s="1"/>
      <c r="E62" s="1"/>
      <c r="F62" s="1" t="s">
        <v>200</v>
      </c>
      <c r="G62" s="1"/>
      <c r="H62" s="1"/>
      <c r="I62" s="13">
        <v>0</v>
      </c>
    </row>
    <row r="63" spans="1:9" x14ac:dyDescent="0.25">
      <c r="A63" s="1"/>
      <c r="B63" s="1"/>
      <c r="C63" s="1"/>
      <c r="D63" s="1"/>
      <c r="E63" s="1"/>
      <c r="F63" s="1" t="s">
        <v>201</v>
      </c>
      <c r="G63" s="1"/>
      <c r="H63" s="1"/>
      <c r="I63" s="13"/>
    </row>
    <row r="64" spans="1:9" x14ac:dyDescent="0.25">
      <c r="A64" s="1"/>
      <c r="B64" s="1"/>
      <c r="C64" s="1"/>
      <c r="D64" s="1"/>
      <c r="E64" s="1"/>
      <c r="F64" s="1"/>
      <c r="G64" s="1" t="s">
        <v>202</v>
      </c>
      <c r="H64" s="1"/>
      <c r="I64" s="13">
        <v>2563.33</v>
      </c>
    </row>
    <row r="65" spans="1:9" x14ac:dyDescent="0.25">
      <c r="A65" s="1"/>
      <c r="B65" s="1"/>
      <c r="C65" s="1"/>
      <c r="D65" s="1"/>
      <c r="E65" s="1"/>
      <c r="F65" s="1"/>
      <c r="G65" s="1" t="s">
        <v>203</v>
      </c>
      <c r="H65" s="1"/>
      <c r="I65" s="13">
        <v>3879.68</v>
      </c>
    </row>
    <row r="66" spans="1:9" x14ac:dyDescent="0.25">
      <c r="A66" s="1"/>
      <c r="B66" s="1"/>
      <c r="C66" s="1"/>
      <c r="D66" s="1"/>
      <c r="E66" s="1"/>
      <c r="F66" s="1"/>
      <c r="G66" s="1" t="s">
        <v>204</v>
      </c>
      <c r="H66" s="1"/>
      <c r="I66" s="13">
        <v>32041.72</v>
      </c>
    </row>
    <row r="67" spans="1:9" x14ac:dyDescent="0.25">
      <c r="A67" s="1"/>
      <c r="B67" s="1"/>
      <c r="C67" s="1"/>
      <c r="D67" s="1"/>
      <c r="E67" s="1"/>
      <c r="F67" s="1"/>
      <c r="G67" s="1" t="s">
        <v>184</v>
      </c>
      <c r="H67" s="1"/>
      <c r="I67" s="13">
        <v>6897</v>
      </c>
    </row>
    <row r="68" spans="1:9" ht="15.75" thickBot="1" x14ac:dyDescent="0.3">
      <c r="A68" s="1"/>
      <c r="B68" s="1"/>
      <c r="C68" s="1"/>
      <c r="D68" s="1"/>
      <c r="E68" s="1"/>
      <c r="F68" s="1"/>
      <c r="G68" s="1" t="s">
        <v>185</v>
      </c>
      <c r="H68" s="1"/>
      <c r="I68" s="16">
        <v>5589.88</v>
      </c>
    </row>
    <row r="69" spans="1:9" x14ac:dyDescent="0.25">
      <c r="A69" s="1"/>
      <c r="B69" s="1"/>
      <c r="C69" s="1"/>
      <c r="D69" s="1"/>
      <c r="E69" s="1"/>
      <c r="F69" s="1" t="s">
        <v>205</v>
      </c>
      <c r="G69" s="1"/>
      <c r="H69" s="1"/>
      <c r="I69" s="13">
        <f>ROUND(SUM(I63:I68),5)</f>
        <v>50971.61</v>
      </c>
    </row>
    <row r="70" spans="1:9" x14ac:dyDescent="0.25">
      <c r="A70" s="1"/>
      <c r="B70" s="1"/>
      <c r="C70" s="1"/>
      <c r="D70" s="1"/>
      <c r="E70" s="1"/>
      <c r="F70" s="1" t="s">
        <v>206</v>
      </c>
      <c r="G70" s="1"/>
      <c r="H70" s="1"/>
      <c r="I70" s="13"/>
    </row>
    <row r="71" spans="1:9" ht="15.75" thickBot="1" x14ac:dyDescent="0.3">
      <c r="A71" s="1"/>
      <c r="B71" s="1"/>
      <c r="C71" s="1"/>
      <c r="D71" s="1"/>
      <c r="E71" s="1"/>
      <c r="F71" s="1"/>
      <c r="G71" s="1" t="s">
        <v>207</v>
      </c>
      <c r="H71" s="1"/>
      <c r="I71" s="16">
        <v>169</v>
      </c>
    </row>
    <row r="72" spans="1:9" x14ac:dyDescent="0.25">
      <c r="A72" s="1"/>
      <c r="B72" s="1"/>
      <c r="C72" s="1"/>
      <c r="D72" s="1"/>
      <c r="E72" s="1"/>
      <c r="F72" s="1" t="s">
        <v>208</v>
      </c>
      <c r="G72" s="1"/>
      <c r="H72" s="1"/>
      <c r="I72" s="13">
        <f>ROUND(SUM(I70:I71),5)</f>
        <v>169</v>
      </c>
    </row>
    <row r="73" spans="1:9" x14ac:dyDescent="0.25">
      <c r="A73" s="1"/>
      <c r="B73" s="1"/>
      <c r="C73" s="1"/>
      <c r="D73" s="1"/>
      <c r="E73" s="1"/>
      <c r="F73" s="1" t="s">
        <v>209</v>
      </c>
      <c r="G73" s="1"/>
      <c r="H73" s="1"/>
      <c r="I73" s="13"/>
    </row>
    <row r="74" spans="1:9" x14ac:dyDescent="0.25">
      <c r="A74" s="1"/>
      <c r="B74" s="1"/>
      <c r="C74" s="1"/>
      <c r="D74" s="1"/>
      <c r="E74" s="1"/>
      <c r="F74" s="1"/>
      <c r="G74" s="1" t="s">
        <v>210</v>
      </c>
      <c r="H74" s="1"/>
      <c r="I74" s="13">
        <v>81609.75</v>
      </c>
    </row>
    <row r="75" spans="1:9" ht="15.75" thickBot="1" x14ac:dyDescent="0.3">
      <c r="A75" s="1"/>
      <c r="B75" s="1"/>
      <c r="C75" s="1"/>
      <c r="D75" s="1"/>
      <c r="E75" s="1"/>
      <c r="F75" s="1"/>
      <c r="G75" s="1" t="s">
        <v>211</v>
      </c>
      <c r="H75" s="1"/>
      <c r="I75" s="16">
        <v>5932.74</v>
      </c>
    </row>
    <row r="76" spans="1:9" x14ac:dyDescent="0.25">
      <c r="A76" s="1"/>
      <c r="B76" s="1"/>
      <c r="C76" s="1"/>
      <c r="D76" s="1"/>
      <c r="E76" s="1"/>
      <c r="F76" s="1" t="s">
        <v>212</v>
      </c>
      <c r="G76" s="1"/>
      <c r="H76" s="1"/>
      <c r="I76" s="13">
        <f>ROUND(SUM(I73:I75),5)</f>
        <v>87542.49</v>
      </c>
    </row>
    <row r="77" spans="1:9" x14ac:dyDescent="0.25">
      <c r="A77" s="1"/>
      <c r="B77" s="1"/>
      <c r="C77" s="1"/>
      <c r="D77" s="1"/>
      <c r="E77" s="1"/>
      <c r="F77" s="1" t="s">
        <v>213</v>
      </c>
      <c r="G77" s="1"/>
      <c r="H77" s="1"/>
      <c r="I77" s="13"/>
    </row>
    <row r="78" spans="1:9" ht="15.75" thickBot="1" x14ac:dyDescent="0.3">
      <c r="A78" s="1"/>
      <c r="B78" s="1"/>
      <c r="C78" s="1"/>
      <c r="D78" s="1"/>
      <c r="E78" s="1"/>
      <c r="F78" s="1"/>
      <c r="G78" s="1" t="s">
        <v>214</v>
      </c>
      <c r="H78" s="1"/>
      <c r="I78" s="16">
        <v>1743.17</v>
      </c>
    </row>
    <row r="79" spans="1:9" x14ac:dyDescent="0.25">
      <c r="A79" s="1"/>
      <c r="B79" s="1"/>
      <c r="C79" s="1"/>
      <c r="D79" s="1"/>
      <c r="E79" s="1"/>
      <c r="F79" s="1" t="s">
        <v>215</v>
      </c>
      <c r="G79" s="1"/>
      <c r="H79" s="1"/>
      <c r="I79" s="13">
        <f>ROUND(SUM(I77:I78),5)</f>
        <v>1743.17</v>
      </c>
    </row>
    <row r="80" spans="1:9" x14ac:dyDescent="0.25">
      <c r="A80" s="1"/>
      <c r="B80" s="1"/>
      <c r="C80" s="1"/>
      <c r="D80" s="1"/>
      <c r="E80" s="1"/>
      <c r="F80" s="1" t="s">
        <v>187</v>
      </c>
      <c r="G80" s="1"/>
      <c r="H80" s="1"/>
      <c r="I80" s="13"/>
    </row>
    <row r="81" spans="1:9" x14ac:dyDescent="0.25">
      <c r="A81" s="1"/>
      <c r="B81" s="1"/>
      <c r="C81" s="1"/>
      <c r="D81" s="1"/>
      <c r="E81" s="1"/>
      <c r="F81" s="1"/>
      <c r="G81" s="1" t="s">
        <v>216</v>
      </c>
      <c r="H81" s="1"/>
      <c r="I81" s="13">
        <v>66.489999999999995</v>
      </c>
    </row>
    <row r="82" spans="1:9" x14ac:dyDescent="0.25">
      <c r="A82" s="1"/>
      <c r="B82" s="1"/>
      <c r="C82" s="1"/>
      <c r="D82" s="1"/>
      <c r="E82" s="1"/>
      <c r="F82" s="1"/>
      <c r="G82" s="1" t="s">
        <v>217</v>
      </c>
      <c r="H82" s="1"/>
      <c r="I82" s="13">
        <v>1833</v>
      </c>
    </row>
    <row r="83" spans="1:9" ht="15.75" thickBot="1" x14ac:dyDescent="0.3">
      <c r="A83" s="1"/>
      <c r="B83" s="1"/>
      <c r="C83" s="1"/>
      <c r="D83" s="1"/>
      <c r="E83" s="1"/>
      <c r="F83" s="1"/>
      <c r="G83" s="1" t="s">
        <v>218</v>
      </c>
      <c r="H83" s="1"/>
      <c r="I83" s="16">
        <v>184</v>
      </c>
    </row>
    <row r="84" spans="1:9" x14ac:dyDescent="0.25">
      <c r="A84" s="1"/>
      <c r="B84" s="1"/>
      <c r="C84" s="1"/>
      <c r="D84" s="1"/>
      <c r="E84" s="1"/>
      <c r="F84" s="1" t="s">
        <v>191</v>
      </c>
      <c r="G84" s="1"/>
      <c r="H84" s="1"/>
      <c r="I84" s="13">
        <f>ROUND(SUM(I80:I83),5)</f>
        <v>2083.4899999999998</v>
      </c>
    </row>
    <row r="85" spans="1:9" x14ac:dyDescent="0.25">
      <c r="A85" s="1"/>
      <c r="B85" s="1"/>
      <c r="C85" s="1"/>
      <c r="D85" s="1"/>
      <c r="E85" s="1"/>
      <c r="F85" s="1" t="s">
        <v>192</v>
      </c>
      <c r="G85" s="1"/>
      <c r="H85" s="1"/>
      <c r="I85" s="13">
        <v>3527.35</v>
      </c>
    </row>
    <row r="86" spans="1:9" x14ac:dyDescent="0.25">
      <c r="A86" s="1"/>
      <c r="B86" s="1"/>
      <c r="C86" s="1"/>
      <c r="D86" s="1"/>
      <c r="E86" s="1"/>
      <c r="F86" s="1" t="s">
        <v>219</v>
      </c>
      <c r="G86" s="1"/>
      <c r="H86" s="1"/>
      <c r="I86" s="13"/>
    </row>
    <row r="87" spans="1:9" ht="15.75" thickBot="1" x14ac:dyDescent="0.3">
      <c r="A87" s="1"/>
      <c r="B87" s="1"/>
      <c r="C87" s="1"/>
      <c r="D87" s="1"/>
      <c r="E87" s="1"/>
      <c r="F87" s="1"/>
      <c r="G87" s="1" t="s">
        <v>220</v>
      </c>
      <c r="H87" s="1"/>
      <c r="I87" s="16">
        <v>22672.9</v>
      </c>
    </row>
    <row r="88" spans="1:9" x14ac:dyDescent="0.25">
      <c r="A88" s="1"/>
      <c r="B88" s="1"/>
      <c r="C88" s="1"/>
      <c r="D88" s="1"/>
      <c r="E88" s="1"/>
      <c r="F88" s="1" t="s">
        <v>221</v>
      </c>
      <c r="G88" s="1"/>
      <c r="H88" s="1"/>
      <c r="I88" s="13">
        <f>ROUND(SUM(I86:I87),5)</f>
        <v>22672.9</v>
      </c>
    </row>
    <row r="89" spans="1:9" x14ac:dyDescent="0.25">
      <c r="A89" s="1"/>
      <c r="B89" s="1"/>
      <c r="C89" s="1"/>
      <c r="D89" s="1"/>
      <c r="E89" s="1"/>
      <c r="F89" s="1" t="s">
        <v>222</v>
      </c>
      <c r="G89" s="1"/>
      <c r="H89" s="1"/>
      <c r="I89" s="13"/>
    </row>
    <row r="90" spans="1:9" ht="15.75" thickBot="1" x14ac:dyDescent="0.3">
      <c r="A90" s="1"/>
      <c r="B90" s="1"/>
      <c r="C90" s="1"/>
      <c r="D90" s="1"/>
      <c r="E90" s="1"/>
      <c r="F90" s="1"/>
      <c r="G90" s="1" t="s">
        <v>223</v>
      </c>
      <c r="H90" s="1"/>
      <c r="I90" s="14">
        <v>21540.74</v>
      </c>
    </row>
    <row r="91" spans="1:9" ht="15.75" thickBot="1" x14ac:dyDescent="0.3">
      <c r="A91" s="1"/>
      <c r="B91" s="1"/>
      <c r="C91" s="1"/>
      <c r="D91" s="1"/>
      <c r="E91" s="1"/>
      <c r="F91" s="1" t="s">
        <v>224</v>
      </c>
      <c r="G91" s="1"/>
      <c r="H91" s="1"/>
      <c r="I91" s="17">
        <f>ROUND(SUM(I89:I90),5)</f>
        <v>21540.74</v>
      </c>
    </row>
    <row r="92" spans="1:9" x14ac:dyDescent="0.25">
      <c r="A92" s="1"/>
      <c r="B92" s="1"/>
      <c r="C92" s="1"/>
      <c r="D92" s="1"/>
      <c r="E92" s="1" t="s">
        <v>225</v>
      </c>
      <c r="F92" s="1"/>
      <c r="G92" s="1"/>
      <c r="H92" s="1"/>
      <c r="I92" s="13">
        <f>ROUND(SUM(I60:I62)+I69+I72+I76+I79+SUM(I84:I85)+I88+I91,5)</f>
        <v>263992.07</v>
      </c>
    </row>
    <row r="93" spans="1:9" x14ac:dyDescent="0.25">
      <c r="A93" s="1"/>
      <c r="B93" s="1"/>
      <c r="C93" s="1"/>
      <c r="D93" s="1"/>
      <c r="E93" s="1" t="s">
        <v>226</v>
      </c>
      <c r="F93" s="1"/>
      <c r="G93" s="1"/>
      <c r="H93" s="1"/>
      <c r="I93" s="13"/>
    </row>
    <row r="94" spans="1:9" x14ac:dyDescent="0.25">
      <c r="A94" s="1"/>
      <c r="B94" s="1"/>
      <c r="C94" s="1"/>
      <c r="D94" s="1"/>
      <c r="E94" s="1"/>
      <c r="F94" s="1" t="s">
        <v>227</v>
      </c>
      <c r="G94" s="1"/>
      <c r="H94" s="1"/>
      <c r="I94" s="13"/>
    </row>
    <row r="95" spans="1:9" x14ac:dyDescent="0.25">
      <c r="A95" s="1"/>
      <c r="B95" s="1"/>
      <c r="C95" s="1"/>
      <c r="D95" s="1"/>
      <c r="E95" s="1"/>
      <c r="F95" s="1"/>
      <c r="G95" s="1" t="s">
        <v>228</v>
      </c>
      <c r="H95" s="1"/>
      <c r="I95" s="13">
        <v>2933.28</v>
      </c>
    </row>
    <row r="96" spans="1:9" ht="15.75" thickBot="1" x14ac:dyDescent="0.3">
      <c r="A96" s="1"/>
      <c r="B96" s="1"/>
      <c r="C96" s="1"/>
      <c r="D96" s="1"/>
      <c r="E96" s="1"/>
      <c r="F96" s="1"/>
      <c r="G96" s="1" t="s">
        <v>229</v>
      </c>
      <c r="H96" s="1"/>
      <c r="I96" s="16">
        <v>737.56</v>
      </c>
    </row>
    <row r="97" spans="1:9" x14ac:dyDescent="0.25">
      <c r="A97" s="1"/>
      <c r="B97" s="1"/>
      <c r="C97" s="1"/>
      <c r="D97" s="1"/>
      <c r="E97" s="1"/>
      <c r="F97" s="1" t="s">
        <v>230</v>
      </c>
      <c r="G97" s="1"/>
      <c r="H97" s="1"/>
      <c r="I97" s="13">
        <f>ROUND(SUM(I94:I96),5)</f>
        <v>3670.84</v>
      </c>
    </row>
    <row r="98" spans="1:9" x14ac:dyDescent="0.25">
      <c r="A98" s="1"/>
      <c r="B98" s="1"/>
      <c r="C98" s="1"/>
      <c r="D98" s="1"/>
      <c r="E98" s="1"/>
      <c r="F98" s="1" t="s">
        <v>231</v>
      </c>
      <c r="G98" s="1"/>
      <c r="H98" s="1"/>
      <c r="I98" s="13"/>
    </row>
    <row r="99" spans="1:9" x14ac:dyDescent="0.25">
      <c r="A99" s="1"/>
      <c r="B99" s="1"/>
      <c r="C99" s="1"/>
      <c r="D99" s="1"/>
      <c r="E99" s="1"/>
      <c r="F99" s="1"/>
      <c r="G99" s="1" t="s">
        <v>232</v>
      </c>
      <c r="H99" s="1"/>
      <c r="I99" s="13">
        <v>375</v>
      </c>
    </row>
    <row r="100" spans="1:9" ht="15.75" thickBot="1" x14ac:dyDescent="0.3">
      <c r="A100" s="1"/>
      <c r="B100" s="1"/>
      <c r="C100" s="1"/>
      <c r="D100" s="1"/>
      <c r="E100" s="1"/>
      <c r="F100" s="1"/>
      <c r="G100" s="1" t="s">
        <v>233</v>
      </c>
      <c r="H100" s="1"/>
      <c r="I100" s="14">
        <v>3932.66</v>
      </c>
    </row>
    <row r="101" spans="1:9" ht="15.75" thickBot="1" x14ac:dyDescent="0.3">
      <c r="A101" s="1"/>
      <c r="B101" s="1"/>
      <c r="C101" s="1"/>
      <c r="D101" s="1"/>
      <c r="E101" s="1"/>
      <c r="F101" s="1" t="s">
        <v>234</v>
      </c>
      <c r="G101" s="1"/>
      <c r="H101" s="1"/>
      <c r="I101" s="17">
        <f>ROUND(SUM(I98:I100),5)</f>
        <v>4307.66</v>
      </c>
    </row>
    <row r="102" spans="1:9" x14ac:dyDescent="0.25">
      <c r="A102" s="1"/>
      <c r="B102" s="1"/>
      <c r="C102" s="1"/>
      <c r="D102" s="1"/>
      <c r="E102" s="1" t="s">
        <v>235</v>
      </c>
      <c r="F102" s="1"/>
      <c r="G102" s="1"/>
      <c r="H102" s="1"/>
      <c r="I102" s="13">
        <f>ROUND(I93+I97+I101,5)</f>
        <v>7978.5</v>
      </c>
    </row>
    <row r="103" spans="1:9" x14ac:dyDescent="0.25">
      <c r="A103" s="1"/>
      <c r="B103" s="1"/>
      <c r="C103" s="1"/>
      <c r="D103" s="1"/>
      <c r="E103" s="1" t="s">
        <v>236</v>
      </c>
      <c r="F103" s="1"/>
      <c r="G103" s="1"/>
      <c r="H103" s="1"/>
      <c r="I103" s="13"/>
    </row>
    <row r="104" spans="1:9" x14ac:dyDescent="0.25">
      <c r="A104" s="1"/>
      <c r="B104" s="1"/>
      <c r="C104" s="1"/>
      <c r="D104" s="1"/>
      <c r="E104" s="1"/>
      <c r="F104" s="1" t="s">
        <v>237</v>
      </c>
      <c r="G104" s="1"/>
      <c r="H104" s="1"/>
      <c r="I104" s="13"/>
    </row>
    <row r="105" spans="1:9" x14ac:dyDescent="0.25">
      <c r="A105" s="1"/>
      <c r="B105" s="1"/>
      <c r="C105" s="1"/>
      <c r="D105" s="1"/>
      <c r="E105" s="1"/>
      <c r="F105" s="1"/>
      <c r="G105" s="1" t="s">
        <v>238</v>
      </c>
      <c r="H105" s="1"/>
      <c r="I105" s="13">
        <v>940</v>
      </c>
    </row>
    <row r="106" spans="1:9" x14ac:dyDescent="0.25">
      <c r="A106" s="1"/>
      <c r="B106" s="1"/>
      <c r="C106" s="1"/>
      <c r="D106" s="1"/>
      <c r="E106" s="1"/>
      <c r="F106" s="1"/>
      <c r="G106" s="1" t="s">
        <v>239</v>
      </c>
      <c r="H106" s="1"/>
      <c r="I106" s="13">
        <v>29.91</v>
      </c>
    </row>
    <row r="107" spans="1:9" ht="15.75" thickBot="1" x14ac:dyDescent="0.3">
      <c r="A107" s="1"/>
      <c r="B107" s="1"/>
      <c r="C107" s="1"/>
      <c r="D107" s="1"/>
      <c r="E107" s="1"/>
      <c r="F107" s="1"/>
      <c r="G107" s="1" t="s">
        <v>240</v>
      </c>
      <c r="H107" s="1"/>
      <c r="I107" s="14">
        <v>343.53</v>
      </c>
    </row>
    <row r="108" spans="1:9" ht="15.75" thickBot="1" x14ac:dyDescent="0.3">
      <c r="A108" s="1"/>
      <c r="B108" s="1"/>
      <c r="C108" s="1"/>
      <c r="D108" s="1"/>
      <c r="E108" s="1"/>
      <c r="F108" s="1" t="s">
        <v>241</v>
      </c>
      <c r="G108" s="1"/>
      <c r="H108" s="1"/>
      <c r="I108" s="17">
        <f>ROUND(SUM(I104:I107),5)</f>
        <v>1313.44</v>
      </c>
    </row>
    <row r="109" spans="1:9" x14ac:dyDescent="0.25">
      <c r="A109" s="1"/>
      <c r="B109" s="1"/>
      <c r="C109" s="1"/>
      <c r="D109" s="1"/>
      <c r="E109" s="1" t="s">
        <v>242</v>
      </c>
      <c r="F109" s="1"/>
      <c r="G109" s="1"/>
      <c r="H109" s="1"/>
      <c r="I109" s="13">
        <f>ROUND(I103+I108,5)</f>
        <v>1313.44</v>
      </c>
    </row>
    <row r="110" spans="1:9" x14ac:dyDescent="0.25">
      <c r="A110" s="1"/>
      <c r="B110" s="1"/>
      <c r="C110" s="1"/>
      <c r="D110" s="1"/>
      <c r="E110" s="1" t="s">
        <v>243</v>
      </c>
      <c r="F110" s="1"/>
      <c r="G110" s="1"/>
      <c r="H110" s="1"/>
      <c r="I110" s="13"/>
    </row>
    <row r="111" spans="1:9" x14ac:dyDescent="0.25">
      <c r="A111" s="1"/>
      <c r="B111" s="1"/>
      <c r="C111" s="1"/>
      <c r="D111" s="1"/>
      <c r="E111" s="1"/>
      <c r="F111" s="1" t="s">
        <v>244</v>
      </c>
      <c r="G111" s="1"/>
      <c r="H111" s="1"/>
      <c r="I111" s="13">
        <v>5000</v>
      </c>
    </row>
    <row r="112" spans="1:9" x14ac:dyDescent="0.25">
      <c r="A112" s="1"/>
      <c r="B112" s="1"/>
      <c r="C112" s="1"/>
      <c r="D112" s="1"/>
      <c r="E112" s="1"/>
      <c r="F112" s="1" t="s">
        <v>245</v>
      </c>
      <c r="G112" s="1"/>
      <c r="H112" s="1"/>
      <c r="I112" s="13"/>
    </row>
    <row r="113" spans="1:9" x14ac:dyDescent="0.25">
      <c r="A113" s="1"/>
      <c r="B113" s="1"/>
      <c r="C113" s="1"/>
      <c r="D113" s="1"/>
      <c r="E113" s="1"/>
      <c r="F113" s="1"/>
      <c r="G113" s="1" t="s">
        <v>246</v>
      </c>
      <c r="H113" s="1"/>
      <c r="I113" s="13">
        <v>444.65</v>
      </c>
    </row>
    <row r="114" spans="1:9" ht="15.75" thickBot="1" x14ac:dyDescent="0.3">
      <c r="A114" s="1"/>
      <c r="B114" s="1"/>
      <c r="C114" s="1"/>
      <c r="D114" s="1"/>
      <c r="E114" s="1"/>
      <c r="F114" s="1"/>
      <c r="G114" s="1" t="s">
        <v>247</v>
      </c>
      <c r="H114" s="1"/>
      <c r="I114" s="14">
        <v>110</v>
      </c>
    </row>
    <row r="115" spans="1:9" ht="15.75" thickBot="1" x14ac:dyDescent="0.3">
      <c r="A115" s="1"/>
      <c r="B115" s="1"/>
      <c r="C115" s="1"/>
      <c r="D115" s="1"/>
      <c r="E115" s="1"/>
      <c r="F115" s="1" t="s">
        <v>248</v>
      </c>
      <c r="G115" s="1"/>
      <c r="H115" s="1"/>
      <c r="I115" s="17">
        <f>ROUND(SUM(I112:I114),5)</f>
        <v>554.65</v>
      </c>
    </row>
    <row r="116" spans="1:9" x14ac:dyDescent="0.25">
      <c r="A116" s="1"/>
      <c r="B116" s="1"/>
      <c r="C116" s="1"/>
      <c r="D116" s="1"/>
      <c r="E116" s="1" t="s">
        <v>249</v>
      </c>
      <c r="F116" s="1"/>
      <c r="G116" s="1"/>
      <c r="H116" s="1"/>
      <c r="I116" s="13">
        <f>ROUND(SUM(I110:I111)+I115,5)</f>
        <v>5554.65</v>
      </c>
    </row>
    <row r="117" spans="1:9" x14ac:dyDescent="0.25">
      <c r="A117" s="1"/>
      <c r="B117" s="1"/>
      <c r="C117" s="1"/>
      <c r="D117" s="1"/>
      <c r="E117" s="1" t="s">
        <v>250</v>
      </c>
      <c r="F117" s="1"/>
      <c r="G117" s="1"/>
      <c r="H117" s="1"/>
      <c r="I117" s="13"/>
    </row>
    <row r="118" spans="1:9" x14ac:dyDescent="0.25">
      <c r="A118" s="1"/>
      <c r="B118" s="1"/>
      <c r="C118" s="1"/>
      <c r="D118" s="1"/>
      <c r="E118" s="1"/>
      <c r="F118" s="1" t="s">
        <v>251</v>
      </c>
      <c r="G118" s="1"/>
      <c r="H118" s="1"/>
      <c r="I118" s="13">
        <v>38564.839999999997</v>
      </c>
    </row>
    <row r="119" spans="1:9" x14ac:dyDescent="0.25">
      <c r="A119" s="1"/>
      <c r="B119" s="1"/>
      <c r="C119" s="1"/>
      <c r="D119" s="1"/>
      <c r="E119" s="1"/>
      <c r="F119" s="1" t="s">
        <v>252</v>
      </c>
      <c r="G119" s="1"/>
      <c r="H119" s="1"/>
      <c r="I119" s="13">
        <v>10516.68</v>
      </c>
    </row>
    <row r="120" spans="1:9" x14ac:dyDescent="0.25">
      <c r="A120" s="1"/>
      <c r="B120" s="1"/>
      <c r="C120" s="1"/>
      <c r="D120" s="1"/>
      <c r="E120" s="1"/>
      <c r="F120" s="1" t="s">
        <v>253</v>
      </c>
      <c r="G120" s="1"/>
      <c r="H120" s="1"/>
      <c r="I120" s="13">
        <v>-5375.79</v>
      </c>
    </row>
    <row r="121" spans="1:9" x14ac:dyDescent="0.25">
      <c r="A121" s="1"/>
      <c r="B121" s="1"/>
      <c r="C121" s="1"/>
      <c r="D121" s="1"/>
      <c r="E121" s="1"/>
      <c r="F121" s="1" t="s">
        <v>254</v>
      </c>
      <c r="G121" s="1"/>
      <c r="H121" s="1"/>
      <c r="I121" s="13"/>
    </row>
    <row r="122" spans="1:9" x14ac:dyDescent="0.25">
      <c r="A122" s="1"/>
      <c r="B122" s="1"/>
      <c r="C122" s="1"/>
      <c r="D122" s="1"/>
      <c r="E122" s="1"/>
      <c r="F122" s="1"/>
      <c r="G122" s="1" t="s">
        <v>255</v>
      </c>
      <c r="H122" s="1"/>
      <c r="I122" s="13">
        <v>4369.4799999999996</v>
      </c>
    </row>
    <row r="123" spans="1:9" ht="15.75" thickBot="1" x14ac:dyDescent="0.3">
      <c r="A123" s="1"/>
      <c r="B123" s="1"/>
      <c r="C123" s="1"/>
      <c r="D123" s="1"/>
      <c r="E123" s="1"/>
      <c r="F123" s="1"/>
      <c r="G123" s="1" t="s">
        <v>256</v>
      </c>
      <c r="H123" s="1"/>
      <c r="I123" s="16">
        <v>2766.76</v>
      </c>
    </row>
    <row r="124" spans="1:9" x14ac:dyDescent="0.25">
      <c r="A124" s="1"/>
      <c r="B124" s="1"/>
      <c r="C124" s="1"/>
      <c r="D124" s="1"/>
      <c r="E124" s="1"/>
      <c r="F124" s="1" t="s">
        <v>257</v>
      </c>
      <c r="G124" s="1"/>
      <c r="H124" s="1"/>
      <c r="I124" s="13">
        <f>ROUND(SUM(I121:I123),5)</f>
        <v>7136.24</v>
      </c>
    </row>
    <row r="125" spans="1:9" x14ac:dyDescent="0.25">
      <c r="A125" s="1"/>
      <c r="B125" s="1"/>
      <c r="C125" s="1"/>
      <c r="D125" s="1"/>
      <c r="E125" s="1"/>
      <c r="F125" s="1" t="s">
        <v>258</v>
      </c>
      <c r="G125" s="1"/>
      <c r="H125" s="1"/>
      <c r="I125" s="13"/>
    </row>
    <row r="126" spans="1:9" ht="15.75" thickBot="1" x14ac:dyDescent="0.3">
      <c r="A126" s="1"/>
      <c r="B126" s="1"/>
      <c r="C126" s="1"/>
      <c r="D126" s="1"/>
      <c r="E126" s="1"/>
      <c r="F126" s="1"/>
      <c r="G126" s="1" t="s">
        <v>255</v>
      </c>
      <c r="H126" s="1"/>
      <c r="I126" s="16">
        <v>814.17</v>
      </c>
    </row>
    <row r="127" spans="1:9" x14ac:dyDescent="0.25">
      <c r="A127" s="1"/>
      <c r="B127" s="1"/>
      <c r="C127" s="1"/>
      <c r="D127" s="1"/>
      <c r="E127" s="1"/>
      <c r="F127" s="1" t="s">
        <v>259</v>
      </c>
      <c r="G127" s="1"/>
      <c r="H127" s="1"/>
      <c r="I127" s="13">
        <f>ROUND(SUM(I125:I126),5)</f>
        <v>814.17</v>
      </c>
    </row>
    <row r="128" spans="1:9" x14ac:dyDescent="0.25">
      <c r="A128" s="1"/>
      <c r="B128" s="1"/>
      <c r="C128" s="1"/>
      <c r="D128" s="1"/>
      <c r="E128" s="1"/>
      <c r="F128" s="1" t="s">
        <v>260</v>
      </c>
      <c r="G128" s="1"/>
      <c r="H128" s="1"/>
      <c r="I128" s="13">
        <v>31.8</v>
      </c>
    </row>
    <row r="129" spans="1:9" x14ac:dyDescent="0.25">
      <c r="A129" s="1"/>
      <c r="B129" s="1"/>
      <c r="C129" s="1"/>
      <c r="D129" s="1"/>
      <c r="E129" s="1"/>
      <c r="F129" s="1" t="s">
        <v>261</v>
      </c>
      <c r="G129" s="1"/>
      <c r="H129" s="1"/>
      <c r="I129" s="13"/>
    </row>
    <row r="130" spans="1:9" x14ac:dyDescent="0.25">
      <c r="A130" s="1"/>
      <c r="B130" s="1"/>
      <c r="C130" s="1"/>
      <c r="D130" s="1"/>
      <c r="E130" s="1"/>
      <c r="F130" s="1"/>
      <c r="G130" s="1" t="s">
        <v>262</v>
      </c>
      <c r="H130" s="1"/>
      <c r="I130" s="13">
        <v>18445.7</v>
      </c>
    </row>
    <row r="131" spans="1:9" ht="15.75" thickBot="1" x14ac:dyDescent="0.3">
      <c r="A131" s="1"/>
      <c r="B131" s="1"/>
      <c r="C131" s="1"/>
      <c r="D131" s="1"/>
      <c r="E131" s="1"/>
      <c r="F131" s="1"/>
      <c r="G131" s="1" t="s">
        <v>263</v>
      </c>
      <c r="H131" s="1"/>
      <c r="I131" s="16">
        <v>1596.7</v>
      </c>
    </row>
    <row r="132" spans="1:9" x14ac:dyDescent="0.25">
      <c r="A132" s="1"/>
      <c r="B132" s="1"/>
      <c r="C132" s="1"/>
      <c r="D132" s="1"/>
      <c r="E132" s="1"/>
      <c r="F132" s="1" t="s">
        <v>264</v>
      </c>
      <c r="G132" s="1"/>
      <c r="H132" s="1"/>
      <c r="I132" s="13">
        <f>ROUND(SUM(I129:I131),5)</f>
        <v>20042.400000000001</v>
      </c>
    </row>
    <row r="133" spans="1:9" x14ac:dyDescent="0.25">
      <c r="A133" s="1"/>
      <c r="B133" s="1"/>
      <c r="C133" s="1"/>
      <c r="D133" s="1"/>
      <c r="E133" s="1"/>
      <c r="F133" s="1" t="s">
        <v>265</v>
      </c>
      <c r="G133" s="1"/>
      <c r="H133" s="1"/>
      <c r="I133" s="13"/>
    </row>
    <row r="134" spans="1:9" x14ac:dyDescent="0.25">
      <c r="A134" s="1"/>
      <c r="B134" s="1"/>
      <c r="C134" s="1"/>
      <c r="D134" s="1"/>
      <c r="E134" s="1"/>
      <c r="F134" s="1"/>
      <c r="G134" s="1" t="s">
        <v>266</v>
      </c>
      <c r="H134" s="1"/>
      <c r="I134" s="13">
        <v>1617.65</v>
      </c>
    </row>
    <row r="135" spans="1:9" x14ac:dyDescent="0.25">
      <c r="A135" s="1"/>
      <c r="B135" s="1"/>
      <c r="C135" s="1"/>
      <c r="D135" s="1"/>
      <c r="E135" s="1"/>
      <c r="F135" s="1"/>
      <c r="G135" s="1" t="s">
        <v>267</v>
      </c>
      <c r="H135" s="1"/>
      <c r="I135" s="13">
        <v>253.97</v>
      </c>
    </row>
    <row r="136" spans="1:9" x14ac:dyDescent="0.25">
      <c r="A136" s="1"/>
      <c r="B136" s="1"/>
      <c r="C136" s="1"/>
      <c r="D136" s="1"/>
      <c r="E136" s="1"/>
      <c r="F136" s="1"/>
      <c r="G136" s="1" t="s">
        <v>268</v>
      </c>
      <c r="H136" s="1"/>
      <c r="I136" s="13">
        <v>2324.6</v>
      </c>
    </row>
    <row r="137" spans="1:9" x14ac:dyDescent="0.25">
      <c r="A137" s="1"/>
      <c r="B137" s="1"/>
      <c r="C137" s="1"/>
      <c r="D137" s="1"/>
      <c r="E137" s="1"/>
      <c r="F137" s="1"/>
      <c r="G137" s="1" t="s">
        <v>269</v>
      </c>
      <c r="H137" s="1"/>
      <c r="I137" s="13">
        <v>1691.03</v>
      </c>
    </row>
    <row r="138" spans="1:9" x14ac:dyDescent="0.25">
      <c r="A138" s="1"/>
      <c r="B138" s="1"/>
      <c r="C138" s="1"/>
      <c r="D138" s="1"/>
      <c r="E138" s="1"/>
      <c r="F138" s="1"/>
      <c r="G138" s="1" t="s">
        <v>270</v>
      </c>
      <c r="H138" s="1"/>
      <c r="I138" s="13">
        <v>40.64</v>
      </c>
    </row>
    <row r="139" spans="1:9" ht="15.75" thickBot="1" x14ac:dyDescent="0.3">
      <c r="A139" s="1"/>
      <c r="B139" s="1"/>
      <c r="C139" s="1"/>
      <c r="D139" s="1"/>
      <c r="E139" s="1"/>
      <c r="F139" s="1"/>
      <c r="G139" s="1" t="s">
        <v>271</v>
      </c>
      <c r="H139" s="1"/>
      <c r="I139" s="16">
        <v>4770</v>
      </c>
    </row>
    <row r="140" spans="1:9" x14ac:dyDescent="0.25">
      <c r="A140" s="1"/>
      <c r="B140" s="1"/>
      <c r="C140" s="1"/>
      <c r="D140" s="1"/>
      <c r="E140" s="1"/>
      <c r="F140" s="1" t="s">
        <v>272</v>
      </c>
      <c r="G140" s="1"/>
      <c r="H140" s="1"/>
      <c r="I140" s="13">
        <f>ROUND(SUM(I133:I139),5)</f>
        <v>10697.89</v>
      </c>
    </row>
    <row r="141" spans="1:9" x14ac:dyDescent="0.25">
      <c r="A141" s="1"/>
      <c r="B141" s="1"/>
      <c r="C141" s="1"/>
      <c r="D141" s="1"/>
      <c r="E141" s="1"/>
      <c r="F141" s="1" t="s">
        <v>187</v>
      </c>
      <c r="G141" s="1"/>
      <c r="H141" s="1"/>
      <c r="I141" s="13"/>
    </row>
    <row r="142" spans="1:9" x14ac:dyDescent="0.25">
      <c r="A142" s="1"/>
      <c r="B142" s="1"/>
      <c r="C142" s="1"/>
      <c r="D142" s="1"/>
      <c r="E142" s="1"/>
      <c r="F142" s="1"/>
      <c r="G142" s="1" t="s">
        <v>273</v>
      </c>
      <c r="H142" s="1"/>
      <c r="I142" s="13">
        <v>7712.32</v>
      </c>
    </row>
    <row r="143" spans="1:9" x14ac:dyDescent="0.25">
      <c r="A143" s="1"/>
      <c r="B143" s="1"/>
      <c r="C143" s="1"/>
      <c r="D143" s="1"/>
      <c r="E143" s="1"/>
      <c r="F143" s="1"/>
      <c r="G143" s="1" t="s">
        <v>274</v>
      </c>
      <c r="H143" s="1"/>
      <c r="I143" s="13">
        <v>1890</v>
      </c>
    </row>
    <row r="144" spans="1:9" x14ac:dyDescent="0.25">
      <c r="A144" s="1"/>
      <c r="B144" s="1"/>
      <c r="C144" s="1"/>
      <c r="D144" s="1"/>
      <c r="E144" s="1"/>
      <c r="F144" s="1"/>
      <c r="G144" s="1" t="s">
        <v>275</v>
      </c>
      <c r="H144" s="1"/>
      <c r="I144" s="13">
        <v>809.73</v>
      </c>
    </row>
    <row r="145" spans="1:9" ht="15.75" thickBot="1" x14ac:dyDescent="0.3">
      <c r="A145" s="1"/>
      <c r="B145" s="1"/>
      <c r="C145" s="1"/>
      <c r="D145" s="1"/>
      <c r="E145" s="1"/>
      <c r="F145" s="1"/>
      <c r="G145" s="1" t="s">
        <v>276</v>
      </c>
      <c r="H145" s="1"/>
      <c r="I145" s="16">
        <v>5468.05</v>
      </c>
    </row>
    <row r="146" spans="1:9" x14ac:dyDescent="0.25">
      <c r="A146" s="1"/>
      <c r="B146" s="1"/>
      <c r="C146" s="1"/>
      <c r="D146" s="1"/>
      <c r="E146" s="1"/>
      <c r="F146" s="1" t="s">
        <v>191</v>
      </c>
      <c r="G146" s="1"/>
      <c r="H146" s="1"/>
      <c r="I146" s="13">
        <f>ROUND(SUM(I141:I145),5)</f>
        <v>15880.1</v>
      </c>
    </row>
    <row r="147" spans="1:9" x14ac:dyDescent="0.25">
      <c r="A147" s="1"/>
      <c r="B147" s="1"/>
      <c r="C147" s="1"/>
      <c r="D147" s="1"/>
      <c r="E147" s="1"/>
      <c r="F147" s="1" t="s">
        <v>277</v>
      </c>
      <c r="G147" s="1"/>
      <c r="H147" s="1"/>
      <c r="I147" s="13"/>
    </row>
    <row r="148" spans="1:9" x14ac:dyDescent="0.25">
      <c r="A148" s="1"/>
      <c r="B148" s="1"/>
      <c r="C148" s="1"/>
      <c r="D148" s="1"/>
      <c r="E148" s="1"/>
      <c r="F148" s="1"/>
      <c r="G148" s="1" t="s">
        <v>278</v>
      </c>
      <c r="H148" s="1"/>
      <c r="I148" s="13">
        <v>107.4</v>
      </c>
    </row>
    <row r="149" spans="1:9" ht="15.75" thickBot="1" x14ac:dyDescent="0.3">
      <c r="A149" s="1"/>
      <c r="B149" s="1"/>
      <c r="C149" s="1"/>
      <c r="D149" s="1"/>
      <c r="E149" s="1"/>
      <c r="F149" s="1"/>
      <c r="G149" s="1" t="s">
        <v>279</v>
      </c>
      <c r="H149" s="1"/>
      <c r="I149" s="16">
        <v>644.04</v>
      </c>
    </row>
    <row r="150" spans="1:9" x14ac:dyDescent="0.25">
      <c r="A150" s="1"/>
      <c r="B150" s="1"/>
      <c r="C150" s="1"/>
      <c r="D150" s="1"/>
      <c r="E150" s="1"/>
      <c r="F150" s="1" t="s">
        <v>280</v>
      </c>
      <c r="G150" s="1"/>
      <c r="H150" s="1"/>
      <c r="I150" s="13">
        <f>ROUND(SUM(I147:I149),5)</f>
        <v>751.44</v>
      </c>
    </row>
    <row r="151" spans="1:9" ht="15.75" thickBot="1" x14ac:dyDescent="0.3">
      <c r="A151" s="1"/>
      <c r="B151" s="1"/>
      <c r="C151" s="1"/>
      <c r="D151" s="1"/>
      <c r="E151" s="1"/>
      <c r="F151" s="1" t="s">
        <v>281</v>
      </c>
      <c r="G151" s="1"/>
      <c r="H151" s="1"/>
      <c r="I151" s="16">
        <v>3466.49</v>
      </c>
    </row>
    <row r="152" spans="1:9" x14ac:dyDescent="0.25">
      <c r="A152" s="1"/>
      <c r="B152" s="1"/>
      <c r="C152" s="1"/>
      <c r="D152" s="1"/>
      <c r="E152" s="1" t="s">
        <v>282</v>
      </c>
      <c r="F152" s="1"/>
      <c r="G152" s="1"/>
      <c r="H152" s="1"/>
      <c r="I152" s="13">
        <f>ROUND(SUM(I117:I120)+I124+SUM(I127:I128)+I132+I140+I146+SUM(I150:I151),5)</f>
        <v>102526.26</v>
      </c>
    </row>
    <row r="153" spans="1:9" x14ac:dyDescent="0.25">
      <c r="A153" s="1"/>
      <c r="B153" s="1"/>
      <c r="C153" s="1"/>
      <c r="D153" s="1"/>
      <c r="E153" s="1" t="s">
        <v>283</v>
      </c>
      <c r="F153" s="1"/>
      <c r="G153" s="1"/>
      <c r="H153" s="1"/>
      <c r="I153" s="13"/>
    </row>
    <row r="154" spans="1:9" x14ac:dyDescent="0.25">
      <c r="A154" s="1"/>
      <c r="B154" s="1"/>
      <c r="C154" s="1"/>
      <c r="D154" s="1"/>
      <c r="E154" s="1"/>
      <c r="F154" s="1" t="s">
        <v>284</v>
      </c>
      <c r="G154" s="1"/>
      <c r="H154" s="1"/>
      <c r="I154" s="13"/>
    </row>
    <row r="155" spans="1:9" x14ac:dyDescent="0.25">
      <c r="A155" s="1"/>
      <c r="B155" s="1"/>
      <c r="C155" s="1"/>
      <c r="D155" s="1"/>
      <c r="E155" s="1"/>
      <c r="F155" s="1"/>
      <c r="G155" s="1" t="s">
        <v>285</v>
      </c>
      <c r="H155" s="1"/>
      <c r="I155" s="13">
        <v>31413.599999999999</v>
      </c>
    </row>
    <row r="156" spans="1:9" x14ac:dyDescent="0.25">
      <c r="A156" s="1"/>
      <c r="B156" s="1"/>
      <c r="C156" s="1"/>
      <c r="D156" s="1"/>
      <c r="E156" s="1"/>
      <c r="F156" s="1"/>
      <c r="G156" s="1" t="s">
        <v>286</v>
      </c>
      <c r="H156" s="1"/>
      <c r="I156" s="13">
        <v>0</v>
      </c>
    </row>
    <row r="157" spans="1:9" ht="15.75" thickBot="1" x14ac:dyDescent="0.3">
      <c r="A157" s="1"/>
      <c r="B157" s="1"/>
      <c r="C157" s="1"/>
      <c r="D157" s="1"/>
      <c r="E157" s="1"/>
      <c r="F157" s="1"/>
      <c r="G157" s="1" t="s">
        <v>287</v>
      </c>
      <c r="H157" s="1"/>
      <c r="I157" s="16">
        <v>1062.3399999999999</v>
      </c>
    </row>
    <row r="158" spans="1:9" x14ac:dyDescent="0.25">
      <c r="A158" s="1"/>
      <c r="B158" s="1"/>
      <c r="C158" s="1"/>
      <c r="D158" s="1"/>
      <c r="E158" s="1"/>
      <c r="F158" s="1" t="s">
        <v>288</v>
      </c>
      <c r="G158" s="1"/>
      <c r="H158" s="1"/>
      <c r="I158" s="13">
        <f>ROUND(SUM(I154:I157),5)</f>
        <v>32475.94</v>
      </c>
    </row>
    <row r="159" spans="1:9" ht="15.75" thickBot="1" x14ac:dyDescent="0.3">
      <c r="A159" s="1"/>
      <c r="B159" s="1"/>
      <c r="C159" s="1"/>
      <c r="D159" s="1"/>
      <c r="E159" s="1"/>
      <c r="F159" s="1" t="s">
        <v>289</v>
      </c>
      <c r="G159" s="1"/>
      <c r="H159" s="1"/>
      <c r="I159" s="16">
        <v>2850</v>
      </c>
    </row>
    <row r="160" spans="1:9" x14ac:dyDescent="0.25">
      <c r="A160" s="1"/>
      <c r="B160" s="1"/>
      <c r="C160" s="1"/>
      <c r="D160" s="1"/>
      <c r="E160" s="1" t="s">
        <v>290</v>
      </c>
      <c r="F160" s="1"/>
      <c r="G160" s="1"/>
      <c r="H160" s="1"/>
      <c r="I160" s="13">
        <f>ROUND(I153+SUM(I158:I159),5)</f>
        <v>35325.94</v>
      </c>
    </row>
    <row r="161" spans="1:9" x14ac:dyDescent="0.25">
      <c r="A161" s="1"/>
      <c r="B161" s="1"/>
      <c r="C161" s="1"/>
      <c r="D161" s="1"/>
      <c r="E161" s="1" t="s">
        <v>291</v>
      </c>
      <c r="F161" s="1"/>
      <c r="G161" s="1"/>
      <c r="H161" s="1"/>
      <c r="I161" s="13"/>
    </row>
    <row r="162" spans="1:9" x14ac:dyDescent="0.25">
      <c r="A162" s="1"/>
      <c r="B162" s="1"/>
      <c r="C162" s="1"/>
      <c r="D162" s="1"/>
      <c r="E162" s="1"/>
      <c r="F162" s="1" t="s">
        <v>292</v>
      </c>
      <c r="G162" s="1"/>
      <c r="H162" s="1"/>
      <c r="I162" s="13"/>
    </row>
    <row r="163" spans="1:9" x14ac:dyDescent="0.25">
      <c r="A163" s="1"/>
      <c r="B163" s="1"/>
      <c r="C163" s="1"/>
      <c r="D163" s="1"/>
      <c r="E163" s="1"/>
      <c r="F163" s="1"/>
      <c r="G163" s="1" t="s">
        <v>293</v>
      </c>
      <c r="H163" s="1"/>
      <c r="I163" s="13">
        <v>4470.84</v>
      </c>
    </row>
    <row r="164" spans="1:9" x14ac:dyDescent="0.25">
      <c r="A164" s="1"/>
      <c r="B164" s="1"/>
      <c r="C164" s="1"/>
      <c r="D164" s="1"/>
      <c r="E164" s="1"/>
      <c r="F164" s="1"/>
      <c r="G164" s="1" t="s">
        <v>294</v>
      </c>
      <c r="H164" s="1"/>
      <c r="I164" s="13"/>
    </row>
    <row r="165" spans="1:9" ht="15.75" thickBot="1" x14ac:dyDescent="0.3">
      <c r="A165" s="1"/>
      <c r="B165" s="1"/>
      <c r="C165" s="1"/>
      <c r="D165" s="1"/>
      <c r="E165" s="1"/>
      <c r="F165" s="1"/>
      <c r="G165" s="1"/>
      <c r="H165" s="1" t="s">
        <v>255</v>
      </c>
      <c r="I165" s="16">
        <v>526.38</v>
      </c>
    </row>
    <row r="166" spans="1:9" x14ac:dyDescent="0.25">
      <c r="A166" s="1"/>
      <c r="B166" s="1"/>
      <c r="C166" s="1"/>
      <c r="D166" s="1"/>
      <c r="E166" s="1"/>
      <c r="F166" s="1"/>
      <c r="G166" s="1" t="s">
        <v>295</v>
      </c>
      <c r="H166" s="1"/>
      <c r="I166" s="13">
        <f>ROUND(SUM(I164:I165),5)</f>
        <v>526.38</v>
      </c>
    </row>
    <row r="167" spans="1:9" x14ac:dyDescent="0.25">
      <c r="A167" s="1"/>
      <c r="B167" s="1"/>
      <c r="C167" s="1"/>
      <c r="D167" s="1"/>
      <c r="E167" s="1"/>
      <c r="F167" s="1"/>
      <c r="G167" s="1" t="s">
        <v>296</v>
      </c>
      <c r="H167" s="1"/>
      <c r="I167" s="13">
        <v>6782.9</v>
      </c>
    </row>
    <row r="168" spans="1:9" x14ac:dyDescent="0.25">
      <c r="A168" s="1"/>
      <c r="B168" s="1"/>
      <c r="C168" s="1"/>
      <c r="D168" s="1"/>
      <c r="E168" s="1"/>
      <c r="F168" s="1"/>
      <c r="G168" s="1" t="s">
        <v>297</v>
      </c>
      <c r="H168" s="1"/>
      <c r="I168" s="13">
        <v>93925.29</v>
      </c>
    </row>
    <row r="169" spans="1:9" x14ac:dyDescent="0.25">
      <c r="A169" s="1"/>
      <c r="B169" s="1"/>
      <c r="C169" s="1"/>
      <c r="D169" s="1"/>
      <c r="E169" s="1"/>
      <c r="F169" s="1"/>
      <c r="G169" s="1" t="s">
        <v>187</v>
      </c>
      <c r="H169" s="1"/>
      <c r="I169" s="13"/>
    </row>
    <row r="170" spans="1:9" x14ac:dyDescent="0.25">
      <c r="A170" s="1"/>
      <c r="B170" s="1"/>
      <c r="C170" s="1"/>
      <c r="D170" s="1"/>
      <c r="E170" s="1"/>
      <c r="F170" s="1"/>
      <c r="G170" s="1"/>
      <c r="H170" s="1" t="s">
        <v>298</v>
      </c>
      <c r="I170" s="13">
        <v>1592.93</v>
      </c>
    </row>
    <row r="171" spans="1:9" x14ac:dyDescent="0.25">
      <c r="A171" s="1"/>
      <c r="B171" s="1"/>
      <c r="C171" s="1"/>
      <c r="D171" s="1"/>
      <c r="E171" s="1"/>
      <c r="F171" s="1"/>
      <c r="G171" s="1"/>
      <c r="H171" s="1" t="s">
        <v>299</v>
      </c>
      <c r="I171" s="13">
        <v>6076.73</v>
      </c>
    </row>
    <row r="172" spans="1:9" ht="15.75" thickBot="1" x14ac:dyDescent="0.3">
      <c r="A172" s="1"/>
      <c r="B172" s="1"/>
      <c r="C172" s="1"/>
      <c r="D172" s="1"/>
      <c r="E172" s="1"/>
      <c r="F172" s="1"/>
      <c r="G172" s="1"/>
      <c r="H172" s="1" t="s">
        <v>276</v>
      </c>
      <c r="I172" s="16">
        <v>2699</v>
      </c>
    </row>
    <row r="173" spans="1:9" x14ac:dyDescent="0.25">
      <c r="A173" s="1"/>
      <c r="B173" s="1"/>
      <c r="C173" s="1"/>
      <c r="D173" s="1"/>
      <c r="E173" s="1"/>
      <c r="F173" s="1"/>
      <c r="G173" s="1" t="s">
        <v>191</v>
      </c>
      <c r="H173" s="1"/>
      <c r="I173" s="13">
        <f>ROUND(SUM(I169:I172),5)</f>
        <v>10368.66</v>
      </c>
    </row>
    <row r="174" spans="1:9" ht="15.75" thickBot="1" x14ac:dyDescent="0.3">
      <c r="A174" s="1"/>
      <c r="B174" s="1"/>
      <c r="C174" s="1"/>
      <c r="D174" s="1"/>
      <c r="E174" s="1"/>
      <c r="F174" s="1"/>
      <c r="G174" s="1" t="s">
        <v>219</v>
      </c>
      <c r="H174" s="1"/>
      <c r="I174" s="16">
        <v>450</v>
      </c>
    </row>
    <row r="175" spans="1:9" x14ac:dyDescent="0.25">
      <c r="A175" s="1"/>
      <c r="B175" s="1"/>
      <c r="C175" s="1"/>
      <c r="D175" s="1"/>
      <c r="E175" s="1"/>
      <c r="F175" s="1" t="s">
        <v>300</v>
      </c>
      <c r="G175" s="1"/>
      <c r="H175" s="1"/>
      <c r="I175" s="13">
        <f>ROUND(SUM(I162:I163)+SUM(I166:I168)+SUM(I173:I174),5)</f>
        <v>116524.07</v>
      </c>
    </row>
    <row r="176" spans="1:9" x14ac:dyDescent="0.25">
      <c r="A176" s="1"/>
      <c r="B176" s="1"/>
      <c r="C176" s="1"/>
      <c r="D176" s="1"/>
      <c r="E176" s="1"/>
      <c r="F176" s="1" t="s">
        <v>301</v>
      </c>
      <c r="G176" s="1"/>
      <c r="H176" s="1"/>
      <c r="I176" s="13"/>
    </row>
    <row r="177" spans="1:9" x14ac:dyDescent="0.25">
      <c r="A177" s="1"/>
      <c r="B177" s="1"/>
      <c r="C177" s="1"/>
      <c r="D177" s="1"/>
      <c r="E177" s="1"/>
      <c r="F177" s="1"/>
      <c r="G177" s="1" t="s">
        <v>302</v>
      </c>
      <c r="H177" s="1"/>
      <c r="I177" s="13">
        <v>1936.9</v>
      </c>
    </row>
    <row r="178" spans="1:9" x14ac:dyDescent="0.25">
      <c r="A178" s="1"/>
      <c r="B178" s="1"/>
      <c r="C178" s="1"/>
      <c r="D178" s="1"/>
      <c r="E178" s="1"/>
      <c r="F178" s="1"/>
      <c r="G178" s="1" t="s">
        <v>303</v>
      </c>
      <c r="H178" s="1"/>
      <c r="I178" s="13">
        <v>106.02</v>
      </c>
    </row>
    <row r="179" spans="1:9" ht="15.75" thickBot="1" x14ac:dyDescent="0.3">
      <c r="A179" s="1"/>
      <c r="B179" s="1"/>
      <c r="C179" s="1"/>
      <c r="D179" s="1"/>
      <c r="E179" s="1"/>
      <c r="F179" s="1"/>
      <c r="G179" s="1" t="s">
        <v>304</v>
      </c>
      <c r="H179" s="1"/>
      <c r="I179" s="14">
        <v>3535</v>
      </c>
    </row>
    <row r="180" spans="1:9" ht="15.75" thickBot="1" x14ac:dyDescent="0.3">
      <c r="A180" s="1"/>
      <c r="B180" s="1"/>
      <c r="C180" s="1"/>
      <c r="D180" s="1"/>
      <c r="E180" s="1"/>
      <c r="F180" s="1" t="s">
        <v>305</v>
      </c>
      <c r="G180" s="1"/>
      <c r="H180" s="1"/>
      <c r="I180" s="17">
        <f>ROUND(SUM(I176:I179),5)</f>
        <v>5577.92</v>
      </c>
    </row>
    <row r="181" spans="1:9" x14ac:dyDescent="0.25">
      <c r="A181" s="1"/>
      <c r="B181" s="1"/>
      <c r="C181" s="1"/>
      <c r="D181" s="1"/>
      <c r="E181" s="1" t="s">
        <v>306</v>
      </c>
      <c r="F181" s="1"/>
      <c r="G181" s="1"/>
      <c r="H181" s="1"/>
      <c r="I181" s="13">
        <f>ROUND(I161+I175+I180,5)</f>
        <v>122101.99</v>
      </c>
    </row>
    <row r="182" spans="1:9" x14ac:dyDescent="0.25">
      <c r="A182" s="1"/>
      <c r="B182" s="1"/>
      <c r="C182" s="1"/>
      <c r="D182" s="1"/>
      <c r="E182" s="1" t="s">
        <v>307</v>
      </c>
      <c r="F182" s="1"/>
      <c r="G182" s="1"/>
      <c r="H182" s="1"/>
      <c r="I182" s="13"/>
    </row>
    <row r="183" spans="1:9" x14ac:dyDescent="0.25">
      <c r="A183" s="1"/>
      <c r="B183" s="1"/>
      <c r="C183" s="1"/>
      <c r="D183" s="1"/>
      <c r="E183" s="1"/>
      <c r="F183" s="1" t="s">
        <v>308</v>
      </c>
      <c r="G183" s="1"/>
      <c r="H183" s="1"/>
      <c r="I183" s="13"/>
    </row>
    <row r="184" spans="1:9" ht="15.75" thickBot="1" x14ac:dyDescent="0.3">
      <c r="A184" s="1"/>
      <c r="B184" s="1"/>
      <c r="C184" s="1"/>
      <c r="D184" s="1"/>
      <c r="E184" s="1"/>
      <c r="F184" s="1"/>
      <c r="G184" s="1" t="s">
        <v>309</v>
      </c>
      <c r="H184" s="1"/>
      <c r="I184" s="14">
        <v>346.9</v>
      </c>
    </row>
    <row r="185" spans="1:9" ht="15.75" thickBot="1" x14ac:dyDescent="0.3">
      <c r="A185" s="1"/>
      <c r="B185" s="1"/>
      <c r="C185" s="1"/>
      <c r="D185" s="1"/>
      <c r="E185" s="1"/>
      <c r="F185" s="1" t="s">
        <v>310</v>
      </c>
      <c r="G185" s="1"/>
      <c r="H185" s="1"/>
      <c r="I185" s="17">
        <f>ROUND(SUM(I183:I184),5)</f>
        <v>346.9</v>
      </c>
    </row>
    <row r="186" spans="1:9" x14ac:dyDescent="0.25">
      <c r="A186" s="1"/>
      <c r="B186" s="1"/>
      <c r="C186" s="1"/>
      <c r="D186" s="1"/>
      <c r="E186" s="1" t="s">
        <v>311</v>
      </c>
      <c r="F186" s="1"/>
      <c r="G186" s="1"/>
      <c r="H186" s="1"/>
      <c r="I186" s="13">
        <f>ROUND(I182+I185,5)</f>
        <v>346.9</v>
      </c>
    </row>
    <row r="187" spans="1:9" x14ac:dyDescent="0.25">
      <c r="A187" s="1"/>
      <c r="B187" s="1"/>
      <c r="C187" s="1"/>
      <c r="D187" s="1"/>
      <c r="E187" s="1" t="s">
        <v>312</v>
      </c>
      <c r="F187" s="1"/>
      <c r="G187" s="1"/>
      <c r="H187" s="1"/>
      <c r="I187" s="13"/>
    </row>
    <row r="188" spans="1:9" ht="15.75" thickBot="1" x14ac:dyDescent="0.3">
      <c r="A188" s="1"/>
      <c r="B188" s="1"/>
      <c r="C188" s="1"/>
      <c r="D188" s="1"/>
      <c r="E188" s="1"/>
      <c r="F188" s="1" t="s">
        <v>313</v>
      </c>
      <c r="G188" s="1"/>
      <c r="H188" s="1"/>
      <c r="I188" s="14">
        <v>216.75</v>
      </c>
    </row>
    <row r="189" spans="1:9" ht="15.75" thickBot="1" x14ac:dyDescent="0.3">
      <c r="A189" s="1"/>
      <c r="B189" s="1"/>
      <c r="C189" s="1"/>
      <c r="D189" s="1"/>
      <c r="E189" s="1" t="s">
        <v>314</v>
      </c>
      <c r="F189" s="1"/>
      <c r="G189" s="1"/>
      <c r="H189" s="1"/>
      <c r="I189" s="18">
        <f>ROUND(SUM(I187:I188),5)</f>
        <v>216.75</v>
      </c>
    </row>
    <row r="190" spans="1:9" ht="15.75" thickBot="1" x14ac:dyDescent="0.3">
      <c r="A190" s="1"/>
      <c r="B190" s="1"/>
      <c r="C190" s="1"/>
      <c r="D190" s="1" t="s">
        <v>315</v>
      </c>
      <c r="E190" s="1"/>
      <c r="F190" s="1"/>
      <c r="G190" s="1"/>
      <c r="H190" s="1"/>
      <c r="I190" s="18">
        <f>ROUND(I27+I43+I50+I59+I92+I102+I109+I116+I152+I160+I181+I186+I189,5)</f>
        <v>721790.24</v>
      </c>
    </row>
    <row r="191" spans="1:9" ht="15.75" thickBot="1" x14ac:dyDescent="0.3">
      <c r="A191" s="1"/>
      <c r="B191" s="1" t="s">
        <v>316</v>
      </c>
      <c r="C191" s="1"/>
      <c r="D191" s="1"/>
      <c r="E191" s="1"/>
      <c r="F191" s="1"/>
      <c r="G191" s="1"/>
      <c r="H191" s="1"/>
      <c r="I191" s="18">
        <f>ROUND(I2+I26-I190,5)</f>
        <v>118226.94</v>
      </c>
    </row>
    <row r="192" spans="1:9" s="7" customFormat="1" ht="12" thickBot="1" x14ac:dyDescent="0.25">
      <c r="A192" s="1" t="s">
        <v>317</v>
      </c>
      <c r="B192" s="1"/>
      <c r="C192" s="1"/>
      <c r="D192" s="1"/>
      <c r="E192" s="1"/>
      <c r="F192" s="1"/>
      <c r="G192" s="1"/>
      <c r="H192" s="1"/>
      <c r="I192" s="15">
        <f>I191</f>
        <v>118226.94</v>
      </c>
    </row>
    <row r="193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10:59 AM
&amp;"Arial,Bold"&amp;8 10/23/20
&amp;"Arial,Bold"&amp;8 Accrual Basis&amp;C&amp;"Arial,Bold"&amp;12 Pikes Peak School of Expeditionary Learning
&amp;"Arial,Bold"&amp;14 Profit &amp;&amp; Loss
&amp;"Arial,Bold"&amp;10 July through September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4" name="FILTER"/>
      </mc:Fallback>
    </mc:AlternateContent>
    <mc:AlternateContent xmlns:mc="http://schemas.openxmlformats.org/markup-compatibility/2006">
      <mc:Choice Requires="x14">
        <control shapeId="409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131"/>
  <sheetViews>
    <sheetView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3" style="11" customWidth="1"/>
    <col min="2" max="2" width="79.85546875" style="11" customWidth="1"/>
    <col min="3" max="4" width="10.5703125" style="12" bestFit="1" customWidth="1"/>
  </cols>
  <sheetData>
    <row r="1" spans="1:4" ht="15.75" thickBot="1" x14ac:dyDescent="0.3">
      <c r="A1" s="1"/>
      <c r="B1" s="1"/>
      <c r="C1" s="2" t="s">
        <v>0</v>
      </c>
      <c r="D1" s="3"/>
    </row>
    <row r="2" spans="1:4" s="10" customFormat="1" ht="16.5" thickTop="1" thickBot="1" x14ac:dyDescent="0.3">
      <c r="A2" s="8"/>
      <c r="B2" s="8"/>
      <c r="C2" s="9" t="s">
        <v>1</v>
      </c>
      <c r="D2" s="9" t="s">
        <v>2</v>
      </c>
    </row>
    <row r="3" spans="1:4" ht="15.75" thickTop="1" x14ac:dyDescent="0.25">
      <c r="A3" s="1"/>
      <c r="B3" s="1" t="s">
        <v>25</v>
      </c>
      <c r="C3" s="13"/>
      <c r="D3" s="13">
        <v>1776102.08</v>
      </c>
    </row>
    <row r="4" spans="1:4" x14ac:dyDescent="0.25">
      <c r="A4" s="1"/>
      <c r="B4" s="1" t="s">
        <v>26</v>
      </c>
      <c r="C4" s="13">
        <v>27852.75</v>
      </c>
      <c r="D4" s="13"/>
    </row>
    <row r="5" spans="1:4" x14ac:dyDescent="0.25">
      <c r="A5" s="1"/>
      <c r="B5" s="1" t="s">
        <v>27</v>
      </c>
      <c r="C5" s="13">
        <v>28927.599999999999</v>
      </c>
      <c r="D5" s="13"/>
    </row>
    <row r="6" spans="1:4" x14ac:dyDescent="0.25">
      <c r="A6" s="1"/>
      <c r="B6" s="1" t="s">
        <v>28</v>
      </c>
      <c r="C6" s="13">
        <v>5286796.83</v>
      </c>
      <c r="D6" s="13"/>
    </row>
    <row r="7" spans="1:4" x14ac:dyDescent="0.25">
      <c r="A7" s="1"/>
      <c r="B7" s="1" t="s">
        <v>29</v>
      </c>
      <c r="C7" s="13">
        <v>41801.9</v>
      </c>
      <c r="D7" s="13"/>
    </row>
    <row r="8" spans="1:4" x14ac:dyDescent="0.25">
      <c r="A8" s="1"/>
      <c r="B8" s="1" t="s">
        <v>30</v>
      </c>
      <c r="C8" s="13"/>
      <c r="D8" s="13">
        <v>1902031.04</v>
      </c>
    </row>
    <row r="9" spans="1:4" x14ac:dyDescent="0.25">
      <c r="A9" s="1"/>
      <c r="B9" s="1" t="s">
        <v>31</v>
      </c>
      <c r="C9" s="13">
        <v>107117.95</v>
      </c>
      <c r="D9" s="13"/>
    </row>
    <row r="10" spans="1:4" x14ac:dyDescent="0.25">
      <c r="A10" s="1"/>
      <c r="B10" s="1" t="s">
        <v>32</v>
      </c>
      <c r="C10" s="13">
        <v>2000</v>
      </c>
      <c r="D10" s="13"/>
    </row>
    <row r="11" spans="1:4" x14ac:dyDescent="0.25">
      <c r="A11" s="1"/>
      <c r="B11" s="1" t="s">
        <v>33</v>
      </c>
      <c r="C11" s="13">
        <v>12263.87</v>
      </c>
      <c r="D11" s="13"/>
    </row>
    <row r="12" spans="1:4" x14ac:dyDescent="0.25">
      <c r="A12" s="1"/>
      <c r="B12" s="1" t="s">
        <v>34</v>
      </c>
      <c r="C12" s="13">
        <v>916</v>
      </c>
      <c r="D12" s="13"/>
    </row>
    <row r="13" spans="1:4" x14ac:dyDescent="0.25">
      <c r="A13" s="1"/>
      <c r="B13" s="1" t="s">
        <v>35</v>
      </c>
      <c r="C13" s="13">
        <v>5729.45</v>
      </c>
      <c r="D13" s="13"/>
    </row>
    <row r="14" spans="1:4" x14ac:dyDescent="0.25">
      <c r="A14" s="1"/>
      <c r="B14" s="1" t="s">
        <v>36</v>
      </c>
      <c r="C14" s="13">
        <v>553077.03</v>
      </c>
      <c r="D14" s="13"/>
    </row>
    <row r="15" spans="1:4" x14ac:dyDescent="0.25">
      <c r="A15" s="1"/>
      <c r="B15" s="1" t="s">
        <v>37</v>
      </c>
      <c r="C15" s="13">
        <v>2260.11</v>
      </c>
      <c r="D15" s="13"/>
    </row>
    <row r="16" spans="1:4" x14ac:dyDescent="0.25">
      <c r="A16" s="1"/>
      <c r="B16" s="1" t="s">
        <v>38</v>
      </c>
      <c r="C16" s="13">
        <v>3516.85</v>
      </c>
      <c r="D16" s="13"/>
    </row>
    <row r="17" spans="1:4" x14ac:dyDescent="0.25">
      <c r="A17" s="1"/>
      <c r="B17" s="1" t="s">
        <v>39</v>
      </c>
      <c r="C17" s="13">
        <v>6026.43</v>
      </c>
      <c r="D17" s="13"/>
    </row>
    <row r="18" spans="1:4" x14ac:dyDescent="0.25">
      <c r="A18" s="1"/>
      <c r="B18" s="1" t="s">
        <v>40</v>
      </c>
      <c r="C18" s="13">
        <v>689774.56</v>
      </c>
      <c r="D18" s="13"/>
    </row>
    <row r="19" spans="1:4" x14ac:dyDescent="0.25">
      <c r="A19" s="1"/>
      <c r="B19" s="1" t="s">
        <v>41</v>
      </c>
      <c r="C19" s="13">
        <v>140000</v>
      </c>
      <c r="D19" s="13"/>
    </row>
    <row r="20" spans="1:4" x14ac:dyDescent="0.25">
      <c r="A20" s="1"/>
      <c r="B20" s="1" t="s">
        <v>42</v>
      </c>
      <c r="C20" s="13">
        <v>94000</v>
      </c>
      <c r="D20" s="13"/>
    </row>
    <row r="21" spans="1:4" x14ac:dyDescent="0.25">
      <c r="A21" s="1"/>
      <c r="B21" s="1" t="s">
        <v>43</v>
      </c>
      <c r="C21" s="13">
        <v>25228.61</v>
      </c>
      <c r="D21" s="13"/>
    </row>
    <row r="22" spans="1:4" x14ac:dyDescent="0.25">
      <c r="A22" s="1"/>
      <c r="B22" s="1" t="s">
        <v>44</v>
      </c>
      <c r="C22" s="13">
        <v>19435.849999999999</v>
      </c>
      <c r="D22" s="13"/>
    </row>
    <row r="23" spans="1:4" x14ac:dyDescent="0.25">
      <c r="A23" s="1"/>
      <c r="B23" s="1" t="s">
        <v>45</v>
      </c>
      <c r="C23" s="13">
        <v>3332</v>
      </c>
      <c r="D23" s="13"/>
    </row>
    <row r="24" spans="1:4" x14ac:dyDescent="0.25">
      <c r="A24" s="1"/>
      <c r="B24" s="1" t="s">
        <v>46</v>
      </c>
      <c r="C24" s="13"/>
      <c r="D24" s="13">
        <v>30848.15</v>
      </c>
    </row>
    <row r="25" spans="1:4" x14ac:dyDescent="0.25">
      <c r="A25" s="1"/>
      <c r="B25" s="1" t="s">
        <v>47</v>
      </c>
      <c r="C25" s="13"/>
      <c r="D25" s="13">
        <v>2031.87</v>
      </c>
    </row>
    <row r="26" spans="1:4" x14ac:dyDescent="0.25">
      <c r="A26" s="1"/>
      <c r="B26" s="1" t="s">
        <v>48</v>
      </c>
      <c r="C26" s="13"/>
      <c r="D26" s="13">
        <v>2901.87</v>
      </c>
    </row>
    <row r="27" spans="1:4" x14ac:dyDescent="0.25">
      <c r="A27" s="1"/>
      <c r="B27" s="1" t="s">
        <v>49</v>
      </c>
      <c r="C27" s="13">
        <v>451.8</v>
      </c>
      <c r="D27" s="13"/>
    </row>
    <row r="28" spans="1:4" x14ac:dyDescent="0.25">
      <c r="A28" s="1"/>
      <c r="B28" s="1" t="s">
        <v>50</v>
      </c>
      <c r="C28" s="13">
        <v>3882.44</v>
      </c>
      <c r="D28" s="13"/>
    </row>
    <row r="29" spans="1:4" x14ac:dyDescent="0.25">
      <c r="A29" s="1"/>
      <c r="B29" s="1" t="s">
        <v>51</v>
      </c>
      <c r="C29" s="13">
        <v>85.51</v>
      </c>
      <c r="D29" s="13"/>
    </row>
    <row r="30" spans="1:4" x14ac:dyDescent="0.25">
      <c r="A30" s="1"/>
      <c r="B30" s="1" t="s">
        <v>52</v>
      </c>
      <c r="C30" s="13">
        <v>238.29</v>
      </c>
      <c r="D30" s="13"/>
    </row>
    <row r="31" spans="1:4" x14ac:dyDescent="0.25">
      <c r="A31" s="1"/>
      <c r="B31" s="1" t="s">
        <v>53</v>
      </c>
      <c r="C31" s="13"/>
      <c r="D31" s="13">
        <v>469.52</v>
      </c>
    </row>
    <row r="32" spans="1:4" x14ac:dyDescent="0.25">
      <c r="A32" s="1"/>
      <c r="B32" s="1" t="s">
        <v>54</v>
      </c>
      <c r="C32" s="13"/>
      <c r="D32" s="13">
        <v>3270</v>
      </c>
    </row>
    <row r="33" spans="1:4" x14ac:dyDescent="0.25">
      <c r="A33" s="1"/>
      <c r="B33" s="1" t="s">
        <v>55</v>
      </c>
      <c r="C33" s="13">
        <v>992.6</v>
      </c>
      <c r="D33" s="13"/>
    </row>
    <row r="34" spans="1:4" x14ac:dyDescent="0.25">
      <c r="A34" s="1"/>
      <c r="B34" s="1" t="s">
        <v>56</v>
      </c>
      <c r="C34" s="13">
        <v>11432.22</v>
      </c>
      <c r="D34" s="13"/>
    </row>
    <row r="35" spans="1:4" x14ac:dyDescent="0.25">
      <c r="A35" s="1"/>
      <c r="B35" s="1" t="s">
        <v>57</v>
      </c>
      <c r="C35" s="13">
        <v>89.1</v>
      </c>
      <c r="D35" s="13"/>
    </row>
    <row r="36" spans="1:4" x14ac:dyDescent="0.25">
      <c r="A36" s="1"/>
      <c r="B36" s="1" t="s">
        <v>58</v>
      </c>
      <c r="C36" s="13"/>
      <c r="D36" s="13">
        <v>144.6</v>
      </c>
    </row>
    <row r="37" spans="1:4" x14ac:dyDescent="0.25">
      <c r="A37" s="1"/>
      <c r="B37" s="1" t="s">
        <v>59</v>
      </c>
      <c r="C37" s="13"/>
      <c r="D37" s="13">
        <v>837.96</v>
      </c>
    </row>
    <row r="38" spans="1:4" x14ac:dyDescent="0.25">
      <c r="A38" s="1"/>
      <c r="B38" s="1" t="s">
        <v>60</v>
      </c>
      <c r="C38" s="13"/>
      <c r="D38" s="13">
        <v>14.4</v>
      </c>
    </row>
    <row r="39" spans="1:4" x14ac:dyDescent="0.25">
      <c r="A39" s="1"/>
      <c r="B39" s="1" t="s">
        <v>61</v>
      </c>
      <c r="C39" s="13">
        <v>151.76</v>
      </c>
      <c r="D39" s="13"/>
    </row>
    <row r="40" spans="1:4" x14ac:dyDescent="0.25">
      <c r="A40" s="1"/>
      <c r="B40" s="1" t="s">
        <v>62</v>
      </c>
      <c r="C40" s="13"/>
      <c r="D40" s="13">
        <v>411262</v>
      </c>
    </row>
    <row r="41" spans="1:4" x14ac:dyDescent="0.25">
      <c r="A41" s="1"/>
      <c r="B41" s="1" t="s">
        <v>63</v>
      </c>
      <c r="C41" s="13"/>
      <c r="D41" s="13">
        <v>2720241.08</v>
      </c>
    </row>
    <row r="42" spans="1:4" x14ac:dyDescent="0.25">
      <c r="A42" s="1"/>
      <c r="B42" s="1" t="s">
        <v>64</v>
      </c>
      <c r="C42" s="13"/>
      <c r="D42" s="13">
        <v>99000</v>
      </c>
    </row>
    <row r="43" spans="1:4" x14ac:dyDescent="0.25">
      <c r="A43" s="1"/>
      <c r="B43" s="1" t="s">
        <v>65</v>
      </c>
      <c r="C43" s="13"/>
      <c r="D43" s="13">
        <v>351.45</v>
      </c>
    </row>
    <row r="44" spans="1:4" x14ac:dyDescent="0.25">
      <c r="A44" s="1"/>
      <c r="B44" s="1" t="s">
        <v>66</v>
      </c>
      <c r="C44" s="13">
        <v>375</v>
      </c>
      <c r="D44" s="13"/>
    </row>
    <row r="45" spans="1:4" x14ac:dyDescent="0.25">
      <c r="A45" s="1"/>
      <c r="B45" s="1" t="s">
        <v>67</v>
      </c>
      <c r="C45" s="13"/>
      <c r="D45" s="13">
        <v>420</v>
      </c>
    </row>
    <row r="46" spans="1:4" x14ac:dyDescent="0.25">
      <c r="A46" s="1"/>
      <c r="B46" s="1" t="s">
        <v>68</v>
      </c>
      <c r="C46" s="13"/>
      <c r="D46" s="13">
        <v>5.9</v>
      </c>
    </row>
    <row r="47" spans="1:4" x14ac:dyDescent="0.25">
      <c r="A47" s="1"/>
      <c r="B47" s="1" t="s">
        <v>69</v>
      </c>
      <c r="C47" s="13"/>
      <c r="D47" s="13">
        <v>6124</v>
      </c>
    </row>
    <row r="48" spans="1:4" x14ac:dyDescent="0.25">
      <c r="A48" s="1"/>
      <c r="B48" s="1" t="s">
        <v>70</v>
      </c>
      <c r="C48" s="13"/>
      <c r="D48" s="13">
        <v>638.02</v>
      </c>
    </row>
    <row r="49" spans="1:4" x14ac:dyDescent="0.25">
      <c r="A49" s="1"/>
      <c r="B49" s="1" t="s">
        <v>71</v>
      </c>
      <c r="C49" s="13"/>
      <c r="D49" s="13">
        <v>1000</v>
      </c>
    </row>
    <row r="50" spans="1:4" x14ac:dyDescent="0.25">
      <c r="A50" s="1"/>
      <c r="B50" s="1" t="s">
        <v>72</v>
      </c>
      <c r="C50" s="13"/>
      <c r="D50" s="13">
        <v>801094.2</v>
      </c>
    </row>
    <row r="51" spans="1:4" x14ac:dyDescent="0.25">
      <c r="A51" s="1"/>
      <c r="B51" s="1" t="s">
        <v>73</v>
      </c>
      <c r="C51" s="13"/>
      <c r="D51" s="13">
        <v>30758.61</v>
      </c>
    </row>
    <row r="52" spans="1:4" x14ac:dyDescent="0.25">
      <c r="A52" s="1"/>
      <c r="B52" s="1" t="s">
        <v>74</v>
      </c>
      <c r="C52" s="13">
        <v>90065.99</v>
      </c>
      <c r="D52" s="13"/>
    </row>
    <row r="53" spans="1:4" x14ac:dyDescent="0.25">
      <c r="A53" s="1"/>
      <c r="B53" s="1" t="s">
        <v>75</v>
      </c>
      <c r="C53" s="13">
        <v>195.12</v>
      </c>
      <c r="D53" s="13"/>
    </row>
    <row r="54" spans="1:4" x14ac:dyDescent="0.25">
      <c r="A54" s="1"/>
      <c r="B54" s="1" t="s">
        <v>76</v>
      </c>
      <c r="C54" s="13">
        <v>11612.86</v>
      </c>
      <c r="D54" s="13"/>
    </row>
    <row r="55" spans="1:4" x14ac:dyDescent="0.25">
      <c r="A55" s="1"/>
      <c r="B55" s="1" t="s">
        <v>77</v>
      </c>
      <c r="C55" s="13">
        <v>9947.94</v>
      </c>
      <c r="D55" s="13"/>
    </row>
    <row r="56" spans="1:4" x14ac:dyDescent="0.25">
      <c r="A56" s="1"/>
      <c r="B56" s="1" t="s">
        <v>78</v>
      </c>
      <c r="C56" s="13">
        <v>213.8</v>
      </c>
      <c r="D56" s="13"/>
    </row>
    <row r="57" spans="1:4" x14ac:dyDescent="0.25">
      <c r="A57" s="1"/>
      <c r="B57" s="1" t="s">
        <v>79</v>
      </c>
      <c r="C57" s="13">
        <v>115.45</v>
      </c>
      <c r="D57" s="13"/>
    </row>
    <row r="58" spans="1:4" x14ac:dyDescent="0.25">
      <c r="A58" s="1"/>
      <c r="B58" s="1" t="s">
        <v>80</v>
      </c>
      <c r="C58" s="13">
        <v>133.08000000000001</v>
      </c>
      <c r="D58" s="13"/>
    </row>
    <row r="59" spans="1:4" x14ac:dyDescent="0.25">
      <c r="A59" s="1"/>
      <c r="B59" s="1" t="s">
        <v>81</v>
      </c>
      <c r="C59" s="13">
        <v>2465.91</v>
      </c>
      <c r="D59" s="13"/>
    </row>
    <row r="60" spans="1:4" x14ac:dyDescent="0.25">
      <c r="A60" s="1"/>
      <c r="B60" s="1" t="s">
        <v>82</v>
      </c>
      <c r="C60" s="13">
        <v>49693.43</v>
      </c>
      <c r="D60" s="13"/>
    </row>
    <row r="61" spans="1:4" x14ac:dyDescent="0.25">
      <c r="A61" s="1"/>
      <c r="B61" s="1" t="s">
        <v>83</v>
      </c>
      <c r="C61" s="13">
        <v>5335.21</v>
      </c>
      <c r="D61" s="13"/>
    </row>
    <row r="62" spans="1:4" x14ac:dyDescent="0.25">
      <c r="A62" s="1"/>
      <c r="B62" s="1" t="s">
        <v>84</v>
      </c>
      <c r="C62" s="13">
        <v>6021.52</v>
      </c>
      <c r="D62" s="13"/>
    </row>
    <row r="63" spans="1:4" x14ac:dyDescent="0.25">
      <c r="A63" s="1"/>
      <c r="B63" s="1" t="s">
        <v>85</v>
      </c>
      <c r="C63" s="13">
        <v>5800</v>
      </c>
      <c r="D63" s="13"/>
    </row>
    <row r="64" spans="1:4" x14ac:dyDescent="0.25">
      <c r="A64" s="1"/>
      <c r="B64" s="1" t="s">
        <v>86</v>
      </c>
      <c r="C64" s="13">
        <v>682.75</v>
      </c>
      <c r="D64" s="13"/>
    </row>
    <row r="65" spans="1:4" x14ac:dyDescent="0.25">
      <c r="A65" s="1"/>
      <c r="B65" s="1" t="s">
        <v>87</v>
      </c>
      <c r="C65" s="13">
        <v>150.68</v>
      </c>
      <c r="D65" s="13"/>
    </row>
    <row r="66" spans="1:4" x14ac:dyDescent="0.25">
      <c r="A66" s="1"/>
      <c r="B66" s="1" t="s">
        <v>88</v>
      </c>
      <c r="C66" s="13">
        <v>73741.320000000007</v>
      </c>
      <c r="D66" s="13"/>
    </row>
    <row r="67" spans="1:4" x14ac:dyDescent="0.25">
      <c r="A67" s="1"/>
      <c r="B67" s="1" t="s">
        <v>89</v>
      </c>
      <c r="C67" s="13">
        <v>2563.33</v>
      </c>
      <c r="D67" s="13"/>
    </row>
    <row r="68" spans="1:4" x14ac:dyDescent="0.25">
      <c r="A68" s="1"/>
      <c r="B68" s="1" t="s">
        <v>90</v>
      </c>
      <c r="C68" s="13">
        <v>3879.68</v>
      </c>
      <c r="D68" s="13"/>
    </row>
    <row r="69" spans="1:4" x14ac:dyDescent="0.25">
      <c r="A69" s="1"/>
      <c r="B69" s="1" t="s">
        <v>91</v>
      </c>
      <c r="C69" s="13">
        <v>32041.72</v>
      </c>
      <c r="D69" s="13"/>
    </row>
    <row r="70" spans="1:4" x14ac:dyDescent="0.25">
      <c r="A70" s="1"/>
      <c r="B70" s="1" t="s">
        <v>92</v>
      </c>
      <c r="C70" s="13">
        <v>6897</v>
      </c>
      <c r="D70" s="13"/>
    </row>
    <row r="71" spans="1:4" x14ac:dyDescent="0.25">
      <c r="A71" s="1"/>
      <c r="B71" s="1" t="s">
        <v>93</v>
      </c>
      <c r="C71" s="13">
        <v>5589.88</v>
      </c>
      <c r="D71" s="13"/>
    </row>
    <row r="72" spans="1:4" x14ac:dyDescent="0.25">
      <c r="A72" s="1"/>
      <c r="B72" s="1" t="s">
        <v>94</v>
      </c>
      <c r="C72" s="13">
        <v>169</v>
      </c>
      <c r="D72" s="13"/>
    </row>
    <row r="73" spans="1:4" x14ac:dyDescent="0.25">
      <c r="A73" s="1"/>
      <c r="B73" s="1" t="s">
        <v>95</v>
      </c>
      <c r="C73" s="13">
        <v>81609.75</v>
      </c>
      <c r="D73" s="13"/>
    </row>
    <row r="74" spans="1:4" x14ac:dyDescent="0.25">
      <c r="A74" s="1"/>
      <c r="B74" s="1" t="s">
        <v>96</v>
      </c>
      <c r="C74" s="13">
        <v>5932.74</v>
      </c>
      <c r="D74" s="13"/>
    </row>
    <row r="75" spans="1:4" x14ac:dyDescent="0.25">
      <c r="A75" s="1"/>
      <c r="B75" s="1" t="s">
        <v>97</v>
      </c>
      <c r="C75" s="13">
        <v>1743.17</v>
      </c>
      <c r="D75" s="13"/>
    </row>
    <row r="76" spans="1:4" x14ac:dyDescent="0.25">
      <c r="A76" s="1"/>
      <c r="B76" s="1" t="s">
        <v>98</v>
      </c>
      <c r="C76" s="13">
        <v>66.489999999999995</v>
      </c>
      <c r="D76" s="13"/>
    </row>
    <row r="77" spans="1:4" x14ac:dyDescent="0.25">
      <c r="A77" s="1"/>
      <c r="B77" s="1" t="s">
        <v>99</v>
      </c>
      <c r="C77" s="13">
        <v>1833</v>
      </c>
      <c r="D77" s="13"/>
    </row>
    <row r="78" spans="1:4" x14ac:dyDescent="0.25">
      <c r="A78" s="1"/>
      <c r="B78" s="1" t="s">
        <v>100</v>
      </c>
      <c r="C78" s="13">
        <v>184</v>
      </c>
      <c r="D78" s="13"/>
    </row>
    <row r="79" spans="1:4" x14ac:dyDescent="0.25">
      <c r="A79" s="1"/>
      <c r="B79" s="1" t="s">
        <v>101</v>
      </c>
      <c r="C79" s="13">
        <v>3527.35</v>
      </c>
      <c r="D79" s="13"/>
    </row>
    <row r="80" spans="1:4" x14ac:dyDescent="0.25">
      <c r="A80" s="1"/>
      <c r="B80" s="1" t="s">
        <v>102</v>
      </c>
      <c r="C80" s="13">
        <v>22672.9</v>
      </c>
      <c r="D80" s="13"/>
    </row>
    <row r="81" spans="1:4" x14ac:dyDescent="0.25">
      <c r="A81" s="1"/>
      <c r="B81" s="1" t="s">
        <v>103</v>
      </c>
      <c r="C81" s="13">
        <v>21540.74</v>
      </c>
      <c r="D81" s="13"/>
    </row>
    <row r="82" spans="1:4" x14ac:dyDescent="0.25">
      <c r="A82" s="1"/>
      <c r="B82" s="1" t="s">
        <v>104</v>
      </c>
      <c r="C82" s="13">
        <v>2933.28</v>
      </c>
      <c r="D82" s="13"/>
    </row>
    <row r="83" spans="1:4" x14ac:dyDescent="0.25">
      <c r="A83" s="1"/>
      <c r="B83" s="1" t="s">
        <v>105</v>
      </c>
      <c r="C83" s="13">
        <v>737.56</v>
      </c>
      <c r="D83" s="13"/>
    </row>
    <row r="84" spans="1:4" x14ac:dyDescent="0.25">
      <c r="A84" s="1"/>
      <c r="B84" s="1" t="s">
        <v>106</v>
      </c>
      <c r="C84" s="13">
        <v>375</v>
      </c>
      <c r="D84" s="13"/>
    </row>
    <row r="85" spans="1:4" x14ac:dyDescent="0.25">
      <c r="A85" s="1"/>
      <c r="B85" s="1" t="s">
        <v>107</v>
      </c>
      <c r="C85" s="13">
        <v>3932.66</v>
      </c>
      <c r="D85" s="13"/>
    </row>
    <row r="86" spans="1:4" x14ac:dyDescent="0.25">
      <c r="A86" s="1"/>
      <c r="B86" s="1" t="s">
        <v>108</v>
      </c>
      <c r="C86" s="13">
        <v>343.53</v>
      </c>
      <c r="D86" s="13"/>
    </row>
    <row r="87" spans="1:4" x14ac:dyDescent="0.25">
      <c r="A87" s="1"/>
      <c r="B87" s="1" t="s">
        <v>109</v>
      </c>
      <c r="C87" s="13">
        <v>940</v>
      </c>
      <c r="D87" s="13"/>
    </row>
    <row r="88" spans="1:4" x14ac:dyDescent="0.25">
      <c r="A88" s="1"/>
      <c r="B88" s="1" t="s">
        <v>110</v>
      </c>
      <c r="C88" s="13">
        <v>29.91</v>
      </c>
      <c r="D88" s="13"/>
    </row>
    <row r="89" spans="1:4" x14ac:dyDescent="0.25">
      <c r="A89" s="1"/>
      <c r="B89" s="1" t="s">
        <v>111</v>
      </c>
      <c r="C89" s="13">
        <v>5000</v>
      </c>
      <c r="D89" s="13"/>
    </row>
    <row r="90" spans="1:4" x14ac:dyDescent="0.25">
      <c r="A90" s="1"/>
      <c r="B90" s="1" t="s">
        <v>112</v>
      </c>
      <c r="C90" s="13">
        <v>444.65</v>
      </c>
      <c r="D90" s="13"/>
    </row>
    <row r="91" spans="1:4" x14ac:dyDescent="0.25">
      <c r="A91" s="1"/>
      <c r="B91" s="1" t="s">
        <v>113</v>
      </c>
      <c r="C91" s="13">
        <v>110</v>
      </c>
      <c r="D91" s="13"/>
    </row>
    <row r="92" spans="1:4" x14ac:dyDescent="0.25">
      <c r="A92" s="1"/>
      <c r="B92" s="1" t="s">
        <v>114</v>
      </c>
      <c r="C92" s="13">
        <v>38564.839999999997</v>
      </c>
      <c r="D92" s="13"/>
    </row>
    <row r="93" spans="1:4" x14ac:dyDescent="0.25">
      <c r="A93" s="1"/>
      <c r="B93" s="1" t="s">
        <v>115</v>
      </c>
      <c r="C93" s="13">
        <v>10516.68</v>
      </c>
      <c r="D93" s="13"/>
    </row>
    <row r="94" spans="1:4" x14ac:dyDescent="0.25">
      <c r="A94" s="1"/>
      <c r="B94" s="1" t="s">
        <v>116</v>
      </c>
      <c r="C94" s="13"/>
      <c r="D94" s="13">
        <v>5375.79</v>
      </c>
    </row>
    <row r="95" spans="1:4" x14ac:dyDescent="0.25">
      <c r="A95" s="1"/>
      <c r="B95" s="1" t="s">
        <v>117</v>
      </c>
      <c r="C95" s="13">
        <v>4369.4799999999996</v>
      </c>
      <c r="D95" s="13"/>
    </row>
    <row r="96" spans="1:4" x14ac:dyDescent="0.25">
      <c r="A96" s="1"/>
      <c r="B96" s="1" t="s">
        <v>118</v>
      </c>
      <c r="C96" s="13">
        <v>2766.76</v>
      </c>
      <c r="D96" s="13"/>
    </row>
    <row r="97" spans="1:4" x14ac:dyDescent="0.25">
      <c r="A97" s="1"/>
      <c r="B97" s="1" t="s">
        <v>119</v>
      </c>
      <c r="C97" s="13">
        <v>814.17</v>
      </c>
      <c r="D97" s="13"/>
    </row>
    <row r="98" spans="1:4" x14ac:dyDescent="0.25">
      <c r="A98" s="1"/>
      <c r="B98" s="1" t="s">
        <v>120</v>
      </c>
      <c r="C98" s="13">
        <v>31.8</v>
      </c>
      <c r="D98" s="13"/>
    </row>
    <row r="99" spans="1:4" x14ac:dyDescent="0.25">
      <c r="A99" s="1"/>
      <c r="B99" s="1" t="s">
        <v>121</v>
      </c>
      <c r="C99" s="13">
        <v>18445.7</v>
      </c>
      <c r="D99" s="13"/>
    </row>
    <row r="100" spans="1:4" x14ac:dyDescent="0.25">
      <c r="A100" s="1"/>
      <c r="B100" s="1" t="s">
        <v>122</v>
      </c>
      <c r="C100" s="13">
        <v>1596.7</v>
      </c>
      <c r="D100" s="13"/>
    </row>
    <row r="101" spans="1:4" x14ac:dyDescent="0.25">
      <c r="A101" s="1"/>
      <c r="B101" s="1" t="s">
        <v>123</v>
      </c>
      <c r="C101" s="13">
        <v>4770</v>
      </c>
      <c r="D101" s="13"/>
    </row>
    <row r="102" spans="1:4" x14ac:dyDescent="0.25">
      <c r="A102" s="1"/>
      <c r="B102" s="1" t="s">
        <v>124</v>
      </c>
      <c r="C102" s="13">
        <v>1617.65</v>
      </c>
      <c r="D102" s="13"/>
    </row>
    <row r="103" spans="1:4" x14ac:dyDescent="0.25">
      <c r="A103" s="1"/>
      <c r="B103" s="1" t="s">
        <v>125</v>
      </c>
      <c r="C103" s="13">
        <v>253.97</v>
      </c>
      <c r="D103" s="13"/>
    </row>
    <row r="104" spans="1:4" x14ac:dyDescent="0.25">
      <c r="A104" s="1"/>
      <c r="B104" s="1" t="s">
        <v>126</v>
      </c>
      <c r="C104" s="13">
        <v>2324.6</v>
      </c>
      <c r="D104" s="13"/>
    </row>
    <row r="105" spans="1:4" x14ac:dyDescent="0.25">
      <c r="A105" s="1"/>
      <c r="B105" s="1" t="s">
        <v>127</v>
      </c>
      <c r="C105" s="13">
        <v>1691.03</v>
      </c>
      <c r="D105" s="13"/>
    </row>
    <row r="106" spans="1:4" x14ac:dyDescent="0.25">
      <c r="A106" s="1"/>
      <c r="B106" s="1" t="s">
        <v>128</v>
      </c>
      <c r="C106" s="13">
        <v>40.64</v>
      </c>
      <c r="D106" s="13"/>
    </row>
    <row r="107" spans="1:4" x14ac:dyDescent="0.25">
      <c r="A107" s="1"/>
      <c r="B107" s="1" t="s">
        <v>129</v>
      </c>
      <c r="C107" s="13">
        <v>5468.05</v>
      </c>
      <c r="D107" s="13"/>
    </row>
    <row r="108" spans="1:4" x14ac:dyDescent="0.25">
      <c r="A108" s="1"/>
      <c r="B108" s="1" t="s">
        <v>130</v>
      </c>
      <c r="C108" s="13">
        <v>7712.32</v>
      </c>
      <c r="D108" s="13"/>
    </row>
    <row r="109" spans="1:4" x14ac:dyDescent="0.25">
      <c r="A109" s="1"/>
      <c r="B109" s="1" t="s">
        <v>131</v>
      </c>
      <c r="C109" s="13">
        <v>1890</v>
      </c>
      <c r="D109" s="13"/>
    </row>
    <row r="110" spans="1:4" x14ac:dyDescent="0.25">
      <c r="A110" s="1"/>
      <c r="B110" s="1" t="s">
        <v>132</v>
      </c>
      <c r="C110" s="13">
        <v>809.73</v>
      </c>
      <c r="D110" s="13"/>
    </row>
    <row r="111" spans="1:4" x14ac:dyDescent="0.25">
      <c r="A111" s="1"/>
      <c r="B111" s="1" t="s">
        <v>133</v>
      </c>
      <c r="C111" s="13">
        <v>644.04</v>
      </c>
      <c r="D111" s="13"/>
    </row>
    <row r="112" spans="1:4" x14ac:dyDescent="0.25">
      <c r="A112" s="1"/>
      <c r="B112" s="1" t="s">
        <v>134</v>
      </c>
      <c r="C112" s="13">
        <v>107.4</v>
      </c>
      <c r="D112" s="13"/>
    </row>
    <row r="113" spans="1:4" x14ac:dyDescent="0.25">
      <c r="A113" s="1"/>
      <c r="B113" s="1" t="s">
        <v>135</v>
      </c>
      <c r="C113" s="13">
        <v>3466.49</v>
      </c>
      <c r="D113" s="13"/>
    </row>
    <row r="114" spans="1:4" x14ac:dyDescent="0.25">
      <c r="A114" s="1"/>
      <c r="B114" s="1" t="s">
        <v>136</v>
      </c>
      <c r="C114" s="13">
        <v>31413.599999999999</v>
      </c>
      <c r="D114" s="13"/>
    </row>
    <row r="115" spans="1:4" x14ac:dyDescent="0.25">
      <c r="A115" s="1"/>
      <c r="B115" s="1" t="s">
        <v>137</v>
      </c>
      <c r="C115" s="13">
        <v>1062.3399999999999</v>
      </c>
      <c r="D115" s="13"/>
    </row>
    <row r="116" spans="1:4" x14ac:dyDescent="0.25">
      <c r="A116" s="1"/>
      <c r="B116" s="1" t="s">
        <v>138</v>
      </c>
      <c r="C116" s="13">
        <v>2850</v>
      </c>
      <c r="D116" s="13"/>
    </row>
    <row r="117" spans="1:4" x14ac:dyDescent="0.25">
      <c r="A117" s="1"/>
      <c r="B117" s="1" t="s">
        <v>139</v>
      </c>
      <c r="C117" s="13">
        <v>4470.84</v>
      </c>
      <c r="D117" s="13"/>
    </row>
    <row r="118" spans="1:4" x14ac:dyDescent="0.25">
      <c r="A118" s="1"/>
      <c r="B118" s="1" t="s">
        <v>140</v>
      </c>
      <c r="C118" s="13">
        <v>526.38</v>
      </c>
      <c r="D118" s="13"/>
    </row>
    <row r="119" spans="1:4" x14ac:dyDescent="0.25">
      <c r="A119" s="1"/>
      <c r="B119" s="1" t="s">
        <v>141</v>
      </c>
      <c r="C119" s="13">
        <v>6782.9</v>
      </c>
      <c r="D119" s="13"/>
    </row>
    <row r="120" spans="1:4" x14ac:dyDescent="0.25">
      <c r="A120" s="1"/>
      <c r="B120" s="1" t="s">
        <v>142</v>
      </c>
      <c r="C120" s="13">
        <v>93925.29</v>
      </c>
      <c r="D120" s="13"/>
    </row>
    <row r="121" spans="1:4" x14ac:dyDescent="0.25">
      <c r="A121" s="1"/>
      <c r="B121" s="1" t="s">
        <v>143</v>
      </c>
      <c r="C121" s="13">
        <v>2699</v>
      </c>
      <c r="D121" s="13"/>
    </row>
    <row r="122" spans="1:4" x14ac:dyDescent="0.25">
      <c r="A122" s="1"/>
      <c r="B122" s="1" t="s">
        <v>144</v>
      </c>
      <c r="C122" s="13">
        <v>1592.93</v>
      </c>
      <c r="D122" s="13"/>
    </row>
    <row r="123" spans="1:4" x14ac:dyDescent="0.25">
      <c r="A123" s="1"/>
      <c r="B123" s="1" t="s">
        <v>145</v>
      </c>
      <c r="C123" s="13">
        <v>6076.73</v>
      </c>
      <c r="D123" s="13"/>
    </row>
    <row r="124" spans="1:4" x14ac:dyDescent="0.25">
      <c r="A124" s="1"/>
      <c r="B124" s="1" t="s">
        <v>146</v>
      </c>
      <c r="C124" s="13">
        <v>450</v>
      </c>
      <c r="D124" s="13"/>
    </row>
    <row r="125" spans="1:4" x14ac:dyDescent="0.25">
      <c r="A125" s="1"/>
      <c r="B125" s="1" t="s">
        <v>147</v>
      </c>
      <c r="C125" s="13">
        <v>1936.9</v>
      </c>
      <c r="D125" s="13"/>
    </row>
    <row r="126" spans="1:4" x14ac:dyDescent="0.25">
      <c r="A126" s="1"/>
      <c r="B126" s="1" t="s">
        <v>148</v>
      </c>
      <c r="C126" s="13">
        <v>106.02</v>
      </c>
      <c r="D126" s="13"/>
    </row>
    <row r="127" spans="1:4" x14ac:dyDescent="0.25">
      <c r="A127" s="1"/>
      <c r="B127" s="1" t="s">
        <v>149</v>
      </c>
      <c r="C127" s="13">
        <v>3535</v>
      </c>
      <c r="D127" s="13"/>
    </row>
    <row r="128" spans="1:4" x14ac:dyDescent="0.25">
      <c r="A128" s="1"/>
      <c r="B128" s="1" t="s">
        <v>150</v>
      </c>
      <c r="C128" s="13">
        <v>346.9</v>
      </c>
      <c r="D128" s="13"/>
    </row>
    <row r="129" spans="1:4" ht="15.75" thickBot="1" x14ac:dyDescent="0.3">
      <c r="A129" s="1"/>
      <c r="B129" s="1" t="s">
        <v>151</v>
      </c>
      <c r="C129" s="14">
        <v>216.75</v>
      </c>
      <c r="D129" s="14"/>
    </row>
    <row r="130" spans="1:4" s="7" customFormat="1" ht="12" thickBot="1" x14ac:dyDescent="0.25">
      <c r="A130" s="1" t="s">
        <v>24</v>
      </c>
      <c r="B130" s="1"/>
      <c r="C130" s="15">
        <f>ROUND(SUM(C3:C129),5)</f>
        <v>7794922.54</v>
      </c>
      <c r="D130" s="15">
        <f>ROUND(SUM(D3:D129),5)</f>
        <v>7794922.54</v>
      </c>
    </row>
    <row r="131" spans="1:4" ht="15.75" thickTop="1" x14ac:dyDescent="0.25"/>
  </sheetData>
  <pageMargins left="0.12" right="0.12" top="0.75" bottom="0.75" header="0.3" footer="0.3"/>
  <pageSetup orientation="portrait" horizontalDpi="1200" verticalDpi="1200" r:id="rId1"/>
  <headerFooter>
    <oddHeader>&amp;L&amp;"Arial,Bold"&amp;8 10:57 AM
&amp;"Arial,Bold"&amp;8 10/23/20
&amp;"Arial,Bold"&amp;8 Accrual Basis&amp;C&amp;"Arial,Bold"&amp;12 Pikes Peak School of Expeditionary Learning
&amp;"Arial,Bold"&amp;14 Trial Balance
&amp;"Arial,Bold"&amp;10 As of September 30,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5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2050" r:id="rId4" name="HEADER"/>
      </mc:Fallback>
    </mc:AlternateContent>
    <mc:AlternateContent xmlns:mc="http://schemas.openxmlformats.org/markup-compatibility/2006">
      <mc:Choice Requires="x14">
        <control shapeId="204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2049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25"/>
  <sheetViews>
    <sheetView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 activeCell="B28" sqref="B28"/>
    </sheetView>
  </sheetViews>
  <sheetFormatPr defaultRowHeight="15" x14ac:dyDescent="0.25"/>
  <cols>
    <col min="1" max="1" width="3" style="11" customWidth="1"/>
    <col min="2" max="2" width="63.42578125" style="11" customWidth="1"/>
    <col min="3" max="4" width="10" style="12" bestFit="1" customWidth="1"/>
  </cols>
  <sheetData>
    <row r="1" spans="1:4" ht="15.75" thickBot="1" x14ac:dyDescent="0.3">
      <c r="A1" s="1"/>
      <c r="B1" s="1"/>
      <c r="C1" s="2" t="s">
        <v>0</v>
      </c>
      <c r="D1" s="3"/>
    </row>
    <row r="2" spans="1:4" s="10" customFormat="1" ht="16.5" thickTop="1" thickBot="1" x14ac:dyDescent="0.3">
      <c r="A2" s="8"/>
      <c r="B2" s="8"/>
      <c r="C2" s="9" t="s">
        <v>1</v>
      </c>
      <c r="D2" s="9" t="s">
        <v>2</v>
      </c>
    </row>
    <row r="3" spans="1:4" ht="15.75" thickTop="1" x14ac:dyDescent="0.25">
      <c r="A3" s="1"/>
      <c r="B3" s="1" t="s">
        <v>3</v>
      </c>
      <c r="C3" s="4">
        <v>15312.61</v>
      </c>
      <c r="D3" s="4"/>
    </row>
    <row r="4" spans="1:4" x14ac:dyDescent="0.25">
      <c r="A4" s="1"/>
      <c r="B4" s="1" t="s">
        <v>4</v>
      </c>
      <c r="C4" s="4">
        <v>27288.87</v>
      </c>
      <c r="D4" s="4"/>
    </row>
    <row r="5" spans="1:4" x14ac:dyDescent="0.25">
      <c r="A5" s="1"/>
      <c r="B5" s="1" t="s">
        <v>5</v>
      </c>
      <c r="C5" s="4">
        <v>0.06</v>
      </c>
      <c r="D5" s="4"/>
    </row>
    <row r="6" spans="1:4" x14ac:dyDescent="0.25">
      <c r="A6" s="1"/>
      <c r="B6" s="1" t="s">
        <v>6</v>
      </c>
      <c r="C6" s="4">
        <v>5138053.03</v>
      </c>
      <c r="D6" s="4"/>
    </row>
    <row r="7" spans="1:4" x14ac:dyDescent="0.25">
      <c r="A7" s="1"/>
      <c r="B7" s="1" t="s">
        <v>7</v>
      </c>
      <c r="C7" s="4">
        <v>158222.63</v>
      </c>
      <c r="D7" s="4"/>
    </row>
    <row r="8" spans="1:4" x14ac:dyDescent="0.25">
      <c r="A8" s="1"/>
      <c r="B8" s="1" t="s">
        <v>8</v>
      </c>
      <c r="C8" s="4"/>
      <c r="D8" s="4">
        <v>113124</v>
      </c>
    </row>
    <row r="9" spans="1:4" x14ac:dyDescent="0.25">
      <c r="A9" s="1"/>
      <c r="B9" s="1" t="s">
        <v>9</v>
      </c>
      <c r="C9" s="4">
        <v>148609.09</v>
      </c>
      <c r="D9" s="4"/>
    </row>
    <row r="10" spans="1:4" x14ac:dyDescent="0.25">
      <c r="A10" s="1"/>
      <c r="B10" s="1" t="s">
        <v>10</v>
      </c>
      <c r="C10" s="4"/>
      <c r="D10" s="4">
        <v>1243448</v>
      </c>
    </row>
    <row r="11" spans="1:4" x14ac:dyDescent="0.25">
      <c r="A11" s="1"/>
      <c r="B11" s="1" t="s">
        <v>11</v>
      </c>
      <c r="C11" s="4">
        <v>397874.67</v>
      </c>
      <c r="D11" s="4"/>
    </row>
    <row r="12" spans="1:4" x14ac:dyDescent="0.25">
      <c r="A12" s="1"/>
      <c r="B12" s="1" t="s">
        <v>12</v>
      </c>
      <c r="C12" s="4">
        <v>42000</v>
      </c>
      <c r="D12" s="4"/>
    </row>
    <row r="13" spans="1:4" x14ac:dyDescent="0.25">
      <c r="A13" s="1"/>
      <c r="B13" s="1" t="s">
        <v>13</v>
      </c>
      <c r="C13" s="4">
        <v>108505.2</v>
      </c>
      <c r="D13" s="4"/>
    </row>
    <row r="14" spans="1:4" x14ac:dyDescent="0.25">
      <c r="A14" s="1"/>
      <c r="B14" s="1" t="s">
        <v>14</v>
      </c>
      <c r="C14" s="4">
        <v>912337</v>
      </c>
      <c r="D14" s="4"/>
    </row>
    <row r="15" spans="1:4" x14ac:dyDescent="0.25">
      <c r="A15" s="1"/>
      <c r="B15" s="1" t="s">
        <v>15</v>
      </c>
      <c r="C15" s="4"/>
      <c r="D15" s="4">
        <v>432162</v>
      </c>
    </row>
    <row r="16" spans="1:4" x14ac:dyDescent="0.25">
      <c r="A16" s="1"/>
      <c r="B16" s="1" t="s">
        <v>16</v>
      </c>
      <c r="C16" s="4"/>
      <c r="D16" s="4">
        <v>15799.68</v>
      </c>
    </row>
    <row r="17" spans="1:4" x14ac:dyDescent="0.25">
      <c r="A17" s="1"/>
      <c r="B17" s="1" t="s">
        <v>17</v>
      </c>
      <c r="C17" s="4"/>
      <c r="D17" s="4">
        <v>185622.2</v>
      </c>
    </row>
    <row r="18" spans="1:4" x14ac:dyDescent="0.25">
      <c r="A18" s="1"/>
      <c r="B18" s="1" t="s">
        <v>18</v>
      </c>
      <c r="C18" s="4"/>
      <c r="D18" s="4">
        <v>5199603.1500000004</v>
      </c>
    </row>
    <row r="19" spans="1:4" x14ac:dyDescent="0.25">
      <c r="A19" s="1"/>
      <c r="B19" s="1" t="s">
        <v>19</v>
      </c>
      <c r="C19" s="4">
        <v>467689.93</v>
      </c>
      <c r="D19" s="4"/>
    </row>
    <row r="20" spans="1:4" x14ac:dyDescent="0.25">
      <c r="A20" s="1"/>
      <c r="B20" s="1" t="s">
        <v>20</v>
      </c>
      <c r="C20" s="4"/>
      <c r="D20" s="4">
        <v>179595</v>
      </c>
    </row>
    <row r="21" spans="1:4" x14ac:dyDescent="0.25">
      <c r="A21" s="1"/>
      <c r="B21" s="1" t="s">
        <v>21</v>
      </c>
      <c r="C21" s="4"/>
      <c r="D21" s="4">
        <v>0.53</v>
      </c>
    </row>
    <row r="22" spans="1:4" x14ac:dyDescent="0.25">
      <c r="A22" s="1"/>
      <c r="B22" s="1" t="s">
        <v>22</v>
      </c>
      <c r="C22" s="4"/>
      <c r="D22" s="4">
        <v>93925.29</v>
      </c>
    </row>
    <row r="23" spans="1:4" ht="15.75" thickBot="1" x14ac:dyDescent="0.3">
      <c r="A23" s="1"/>
      <c r="B23" s="1" t="s">
        <v>23</v>
      </c>
      <c r="C23" s="5">
        <v>47386.76</v>
      </c>
      <c r="D23" s="5"/>
    </row>
    <row r="24" spans="1:4" s="7" customFormat="1" ht="12" thickBot="1" x14ac:dyDescent="0.25">
      <c r="A24" s="1" t="s">
        <v>24</v>
      </c>
      <c r="B24" s="1"/>
      <c r="C24" s="6">
        <f>ROUND(SUM(C3:C23),5)</f>
        <v>7463279.8499999996</v>
      </c>
      <c r="D24" s="6">
        <f>ROUND(SUM(D3:D23),5)</f>
        <v>7463279.8499999996</v>
      </c>
    </row>
    <row r="25" spans="1:4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10:39 AM
&amp;"Arial,Bold"&amp;8 10/23/20
&amp;"Arial,Bold"&amp;8 Accrual Basis&amp;C&amp;"Arial,Bold"&amp;12 PPSEL Building Corporation
&amp;"Arial,Bold"&amp;14 Trial Balance
&amp;"Arial,Bold"&amp;10 As of September 30,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Balance Sheet</vt:lpstr>
      <vt:lpstr>Summary Income Statement</vt:lpstr>
      <vt:lpstr>Detailed Income Statement</vt:lpstr>
      <vt:lpstr>PPSEL Trial Balance</vt:lpstr>
      <vt:lpstr>Building Corp Trial Balance</vt:lpstr>
      <vt:lpstr>'Balance Sheet'!Print_Titles</vt:lpstr>
      <vt:lpstr>'Building Corp Trial Balance'!Print_Titles</vt:lpstr>
      <vt:lpstr>'Detailed Income Statement'!Print_Titles</vt:lpstr>
      <vt:lpstr>'PPSEL Trial Balance'!Print_Titles</vt:lpstr>
      <vt:lpstr>'Summary Income Statement'!Print_Titles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Paulene</dc:creator>
  <cp:lastModifiedBy>Chris Paulene</cp:lastModifiedBy>
  <cp:lastPrinted>2020-10-23T17:03:26Z</cp:lastPrinted>
  <dcterms:created xsi:type="dcterms:W3CDTF">2020-10-23T16:39:57Z</dcterms:created>
  <dcterms:modified xsi:type="dcterms:W3CDTF">2020-10-23T17:03:30Z</dcterms:modified>
</cp:coreProperties>
</file>