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y Drive\JP Consulting LLC\00 PPSEL\Financials\FY 2025\2024 12 31 Q2 FY25\"/>
    </mc:Choice>
  </mc:AlternateContent>
  <xr:revisionPtr revIDLastSave="0" documentId="13_ncr:1_{66F1FFBD-339D-4883-BBAD-C113FBA77934}" xr6:coauthVersionLast="47" xr6:coauthVersionMax="47" xr10:uidLastSave="{00000000-0000-0000-0000-000000000000}"/>
  <bookViews>
    <workbookView xWindow="28680" yWindow="525" windowWidth="29040" windowHeight="15720" xr2:uid="{0B0E7DDC-1103-4F73-98E2-CC93AE8DF9E7}"/>
  </bookViews>
  <sheets>
    <sheet name="FY25 PPSEL UBS Revised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99" i="1" l="1"/>
  <c r="Y199" i="1"/>
  <c r="P199" i="1"/>
  <c r="O199" i="1"/>
  <c r="M199" i="1"/>
  <c r="AC195" i="1"/>
  <c r="AC199" i="1" s="1"/>
  <c r="AB195" i="1"/>
  <c r="AB199" i="1" s="1"/>
  <c r="AA195" i="1"/>
  <c r="Z195" i="1"/>
  <c r="Z199" i="1" s="1"/>
  <c r="Y195" i="1"/>
  <c r="X195" i="1"/>
  <c r="X199" i="1" s="1"/>
  <c r="W195" i="1"/>
  <c r="W199" i="1" s="1"/>
  <c r="V195" i="1"/>
  <c r="V199" i="1" s="1"/>
  <c r="T195" i="1"/>
  <c r="T199" i="1" s="1"/>
  <c r="S195" i="1"/>
  <c r="S199" i="1" s="1"/>
  <c r="R195" i="1"/>
  <c r="R199" i="1" s="1"/>
  <c r="Q195" i="1"/>
  <c r="Q199" i="1" s="1"/>
  <c r="P195" i="1"/>
  <c r="O195" i="1"/>
  <c r="N195" i="1"/>
  <c r="N199" i="1" s="1"/>
  <c r="M195" i="1"/>
  <c r="L195" i="1"/>
  <c r="L199" i="1" s="1"/>
  <c r="K195" i="1"/>
  <c r="K199" i="1" s="1"/>
  <c r="J195" i="1"/>
  <c r="J199" i="1" s="1"/>
  <c r="I195" i="1"/>
  <c r="I199" i="1" s="1"/>
  <c r="H195" i="1"/>
  <c r="H199" i="1" s="1"/>
  <c r="G195" i="1"/>
  <c r="G199" i="1" s="1"/>
  <c r="F195" i="1"/>
  <c r="F199" i="1" s="1"/>
  <c r="E195" i="1"/>
  <c r="E199" i="1" s="1"/>
  <c r="C195" i="1"/>
  <c r="C199" i="1" s="1"/>
  <c r="U194" i="1"/>
  <c r="AD194" i="1" s="1"/>
  <c r="AD192" i="1"/>
  <c r="AD191" i="1"/>
  <c r="D191" i="1"/>
  <c r="AD190" i="1"/>
  <c r="AD189" i="1"/>
  <c r="AD188" i="1"/>
  <c r="AD187" i="1"/>
  <c r="AD186" i="1"/>
  <c r="AD185" i="1"/>
  <c r="AD184" i="1"/>
  <c r="AD183" i="1"/>
  <c r="AD182" i="1"/>
  <c r="AD181" i="1"/>
  <c r="AD180" i="1"/>
  <c r="AD179" i="1"/>
  <c r="D179" i="1"/>
  <c r="D195" i="1" s="1"/>
  <c r="AC174" i="1"/>
  <c r="AB174" i="1"/>
  <c r="AA174" i="1"/>
  <c r="Z174" i="1"/>
  <c r="Y174" i="1"/>
  <c r="X174" i="1"/>
  <c r="W174" i="1"/>
  <c r="V174" i="1"/>
  <c r="U174" i="1"/>
  <c r="T174" i="1"/>
  <c r="S174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AD173" i="1"/>
  <c r="AD172" i="1"/>
  <c r="AD171" i="1"/>
  <c r="AD170" i="1"/>
  <c r="AD169" i="1"/>
  <c r="AD168" i="1"/>
  <c r="AC163" i="1"/>
  <c r="AB163" i="1"/>
  <c r="AA163" i="1"/>
  <c r="Z163" i="1"/>
  <c r="Y163" i="1"/>
  <c r="X163" i="1"/>
  <c r="W163" i="1"/>
  <c r="V163" i="1"/>
  <c r="U163" i="1"/>
  <c r="T163" i="1"/>
  <c r="S163" i="1"/>
  <c r="R163" i="1"/>
  <c r="Q163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C163" i="1"/>
  <c r="AD162" i="1"/>
  <c r="AD161" i="1"/>
  <c r="AD160" i="1"/>
  <c r="AD159" i="1"/>
  <c r="D159" i="1"/>
  <c r="D163" i="1" s="1"/>
  <c r="AD158" i="1"/>
  <c r="AD157" i="1"/>
  <c r="AC154" i="1"/>
  <c r="AB154" i="1"/>
  <c r="AA154" i="1"/>
  <c r="Z154" i="1"/>
  <c r="Y154" i="1"/>
  <c r="X154" i="1"/>
  <c r="W154" i="1"/>
  <c r="V154" i="1"/>
  <c r="U154" i="1"/>
  <c r="T154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AD153" i="1"/>
  <c r="AD152" i="1"/>
  <c r="AD151" i="1"/>
  <c r="AD150" i="1"/>
  <c r="AD149" i="1"/>
  <c r="AD148" i="1"/>
  <c r="AC143" i="1"/>
  <c r="AB143" i="1"/>
  <c r="AA143" i="1"/>
  <c r="Z143" i="1"/>
  <c r="Y143" i="1"/>
  <c r="X143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AD142" i="1"/>
  <c r="AD141" i="1"/>
  <c r="AD140" i="1"/>
  <c r="AD139" i="1"/>
  <c r="AD138" i="1"/>
  <c r="AD137" i="1"/>
  <c r="AC134" i="1"/>
  <c r="AB134" i="1"/>
  <c r="AA134" i="1"/>
  <c r="Z134" i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AD133" i="1"/>
  <c r="AD132" i="1"/>
  <c r="AD131" i="1"/>
  <c r="AD130" i="1"/>
  <c r="AD129" i="1"/>
  <c r="AD128" i="1"/>
  <c r="AC125" i="1"/>
  <c r="AB125" i="1"/>
  <c r="AA125" i="1"/>
  <c r="Z125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G145" i="1" s="1"/>
  <c r="G165" i="1" s="1"/>
  <c r="G176" i="1" s="1"/>
  <c r="F125" i="1"/>
  <c r="E125" i="1"/>
  <c r="D125" i="1"/>
  <c r="C125" i="1"/>
  <c r="AD124" i="1"/>
  <c r="AD123" i="1"/>
  <c r="AD122" i="1"/>
  <c r="AD121" i="1"/>
  <c r="AD120" i="1"/>
  <c r="AD119" i="1"/>
  <c r="AC117" i="1"/>
  <c r="AB117" i="1"/>
  <c r="AA117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AD116" i="1"/>
  <c r="AD115" i="1"/>
  <c r="D114" i="1"/>
  <c r="AD114" i="1" s="1"/>
  <c r="D113" i="1"/>
  <c r="AD113" i="1" s="1"/>
  <c r="AD112" i="1"/>
  <c r="AD111" i="1"/>
  <c r="AD117" i="1" s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C108" i="1"/>
  <c r="AD107" i="1"/>
  <c r="AD106" i="1"/>
  <c r="D105" i="1"/>
  <c r="AD105" i="1" s="1"/>
  <c r="AD104" i="1"/>
  <c r="D103" i="1"/>
  <c r="AD103" i="1" s="1"/>
  <c r="D102" i="1"/>
  <c r="AD102" i="1" s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C99" i="1"/>
  <c r="AD98" i="1"/>
  <c r="AD97" i="1"/>
  <c r="AD96" i="1"/>
  <c r="D95" i="1"/>
  <c r="D99" i="1" s="1"/>
  <c r="AD94" i="1"/>
  <c r="AD93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AD89" i="1"/>
  <c r="AD88" i="1"/>
  <c r="AD87" i="1"/>
  <c r="AD86" i="1"/>
  <c r="AD85" i="1"/>
  <c r="AD90" i="1" s="1"/>
  <c r="AD84" i="1"/>
  <c r="AC81" i="1"/>
  <c r="AB81" i="1"/>
  <c r="AA81" i="1"/>
  <c r="Z81" i="1"/>
  <c r="Y81" i="1"/>
  <c r="X81" i="1"/>
  <c r="W81" i="1"/>
  <c r="V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C81" i="1"/>
  <c r="AD80" i="1"/>
  <c r="D79" i="1"/>
  <c r="AD79" i="1" s="1"/>
  <c r="D78" i="1"/>
  <c r="AD78" i="1" s="1"/>
  <c r="U77" i="1"/>
  <c r="U81" i="1" s="1"/>
  <c r="H77" i="1"/>
  <c r="D77" i="1" s="1"/>
  <c r="D76" i="1"/>
  <c r="AD76" i="1" s="1"/>
  <c r="D75" i="1"/>
  <c r="AD75" i="1" s="1"/>
  <c r="AC73" i="1"/>
  <c r="AB73" i="1"/>
  <c r="AA73" i="1"/>
  <c r="Z73" i="1"/>
  <c r="Y73" i="1"/>
  <c r="X73" i="1"/>
  <c r="W73" i="1"/>
  <c r="V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C73" i="1"/>
  <c r="AD72" i="1"/>
  <c r="AD71" i="1"/>
  <c r="AD70" i="1"/>
  <c r="U70" i="1"/>
  <c r="U69" i="1"/>
  <c r="U73" i="1" s="1"/>
  <c r="D69" i="1"/>
  <c r="AD69" i="1" s="1"/>
  <c r="AD68" i="1"/>
  <c r="AD67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C64" i="1"/>
  <c r="AD63" i="1"/>
  <c r="D63" i="1"/>
  <c r="D62" i="1"/>
  <c r="AD62" i="1" s="1"/>
  <c r="D61" i="1"/>
  <c r="AD61" i="1" s="1"/>
  <c r="D60" i="1"/>
  <c r="AD60" i="1" s="1"/>
  <c r="D59" i="1"/>
  <c r="AD59" i="1" s="1"/>
  <c r="D58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C55" i="1"/>
  <c r="AD54" i="1"/>
  <c r="AD53" i="1"/>
  <c r="AD52" i="1"/>
  <c r="D51" i="1"/>
  <c r="D55" i="1" s="1"/>
  <c r="AD50" i="1"/>
  <c r="AD49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C46" i="1"/>
  <c r="AD45" i="1"/>
  <c r="AD44" i="1"/>
  <c r="AD43" i="1"/>
  <c r="D42" i="1"/>
  <c r="AD42" i="1" s="1"/>
  <c r="AD41" i="1"/>
  <c r="AD40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G37" i="1"/>
  <c r="F37" i="1"/>
  <c r="E37" i="1"/>
  <c r="C37" i="1"/>
  <c r="AD36" i="1"/>
  <c r="AD35" i="1"/>
  <c r="D34" i="1"/>
  <c r="AD34" i="1" s="1"/>
  <c r="D33" i="1"/>
  <c r="AD32" i="1"/>
  <c r="D32" i="1"/>
  <c r="H31" i="1"/>
  <c r="H37" i="1" s="1"/>
  <c r="D31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G28" i="1"/>
  <c r="F28" i="1"/>
  <c r="E28" i="1"/>
  <c r="C28" i="1"/>
  <c r="D27" i="1"/>
  <c r="AD27" i="1" s="1"/>
  <c r="D26" i="1"/>
  <c r="AD26" i="1" s="1"/>
  <c r="D25" i="1"/>
  <c r="D24" i="1"/>
  <c r="AD24" i="1" s="1"/>
  <c r="D23" i="1"/>
  <c r="H22" i="1"/>
  <c r="H28" i="1" s="1"/>
  <c r="D22" i="1"/>
  <c r="AD22" i="1" s="1"/>
  <c r="AD16" i="1"/>
  <c r="AD15" i="1"/>
  <c r="D14" i="1"/>
  <c r="AD14" i="1" s="1"/>
  <c r="X12" i="1"/>
  <c r="X18" i="1" s="1"/>
  <c r="W12" i="1"/>
  <c r="W18" i="1" s="1"/>
  <c r="V12" i="1"/>
  <c r="V18" i="1" s="1"/>
  <c r="Q12" i="1"/>
  <c r="Q18" i="1" s="1"/>
  <c r="O12" i="1"/>
  <c r="O18" i="1" s="1"/>
  <c r="AC10" i="1"/>
  <c r="AC12" i="1" s="1"/>
  <c r="AC18" i="1" s="1"/>
  <c r="AB10" i="1"/>
  <c r="AB12" i="1" s="1"/>
  <c r="AB18" i="1" s="1"/>
  <c r="AA10" i="1"/>
  <c r="AA12" i="1" s="1"/>
  <c r="AA18" i="1" s="1"/>
  <c r="Z10" i="1"/>
  <c r="Z12" i="1" s="1"/>
  <c r="Z18" i="1" s="1"/>
  <c r="Y10" i="1"/>
  <c r="Y12" i="1" s="1"/>
  <c r="Y18" i="1" s="1"/>
  <c r="X10" i="1"/>
  <c r="W10" i="1"/>
  <c r="V10" i="1"/>
  <c r="T10" i="1"/>
  <c r="T12" i="1" s="1"/>
  <c r="T18" i="1" s="1"/>
  <c r="S10" i="1"/>
  <c r="S12" i="1" s="1"/>
  <c r="S18" i="1" s="1"/>
  <c r="R10" i="1"/>
  <c r="R12" i="1" s="1"/>
  <c r="R18" i="1" s="1"/>
  <c r="Q10" i="1"/>
  <c r="P10" i="1"/>
  <c r="P12" i="1" s="1"/>
  <c r="P18" i="1" s="1"/>
  <c r="O10" i="1"/>
  <c r="N10" i="1"/>
  <c r="N12" i="1" s="1"/>
  <c r="N18" i="1" s="1"/>
  <c r="M10" i="1"/>
  <c r="M12" i="1" s="1"/>
  <c r="M18" i="1" s="1"/>
  <c r="L10" i="1"/>
  <c r="L12" i="1" s="1"/>
  <c r="L18" i="1" s="1"/>
  <c r="K10" i="1"/>
  <c r="K12" i="1" s="1"/>
  <c r="K18" i="1" s="1"/>
  <c r="J10" i="1"/>
  <c r="J12" i="1" s="1"/>
  <c r="J18" i="1" s="1"/>
  <c r="I10" i="1"/>
  <c r="I12" i="1" s="1"/>
  <c r="I18" i="1" s="1"/>
  <c r="G10" i="1"/>
  <c r="G12" i="1" s="1"/>
  <c r="G18" i="1" s="1"/>
  <c r="F10" i="1"/>
  <c r="F12" i="1" s="1"/>
  <c r="F18" i="1" s="1"/>
  <c r="E10" i="1"/>
  <c r="E12" i="1" s="1"/>
  <c r="E18" i="1" s="1"/>
  <c r="C10" i="1"/>
  <c r="C12" i="1" s="1"/>
  <c r="C18" i="1" s="1"/>
  <c r="H9" i="1"/>
  <c r="D9" i="1"/>
  <c r="D10" i="1" s="1"/>
  <c r="H8" i="1"/>
  <c r="H10" i="1" s="1"/>
  <c r="H12" i="1" s="1"/>
  <c r="H18" i="1" s="1"/>
  <c r="AD7" i="1"/>
  <c r="AD6" i="1"/>
  <c r="U6" i="1"/>
  <c r="U10" i="1" s="1"/>
  <c r="U12" i="1" s="1"/>
  <c r="U18" i="1" s="1"/>
  <c r="D6" i="1"/>
  <c r="U3" i="1"/>
  <c r="U193" i="1" s="1"/>
  <c r="D3" i="1"/>
  <c r="R197" i="1" l="1"/>
  <c r="O197" i="1"/>
  <c r="AD108" i="1"/>
  <c r="J145" i="1"/>
  <c r="J165" i="1" s="1"/>
  <c r="J176" i="1" s="1"/>
  <c r="J197" i="1" s="1"/>
  <c r="Z145" i="1"/>
  <c r="Z165" i="1" s="1"/>
  <c r="Z176" i="1" s="1"/>
  <c r="Z197" i="1" s="1"/>
  <c r="S197" i="1"/>
  <c r="AD95" i="1"/>
  <c r="AD125" i="1"/>
  <c r="L145" i="1"/>
  <c r="L165" i="1" s="1"/>
  <c r="L176" i="1" s="1"/>
  <c r="AB145" i="1"/>
  <c r="AB165" i="1" s="1"/>
  <c r="AB176" i="1" s="1"/>
  <c r="AB197" i="1" s="1"/>
  <c r="I197" i="1"/>
  <c r="D12" i="1"/>
  <c r="D18" i="1" s="1"/>
  <c r="AD3" i="1"/>
  <c r="AD12" i="1" s="1"/>
  <c r="AD18" i="1" s="1"/>
  <c r="L197" i="1"/>
  <c r="M145" i="1"/>
  <c r="M165" i="1" s="1"/>
  <c r="M176" i="1" s="1"/>
  <c r="AC145" i="1"/>
  <c r="AC165" i="1" s="1"/>
  <c r="AC176" i="1" s="1"/>
  <c r="AC197" i="1" s="1"/>
  <c r="M197" i="1"/>
  <c r="AD134" i="1"/>
  <c r="N145" i="1"/>
  <c r="N165" i="1" s="1"/>
  <c r="N176" i="1" s="1"/>
  <c r="AD143" i="1"/>
  <c r="AD99" i="1"/>
  <c r="K145" i="1"/>
  <c r="K165" i="1" s="1"/>
  <c r="K176" i="1" s="1"/>
  <c r="K197" i="1" s="1"/>
  <c r="N197" i="1"/>
  <c r="O145" i="1"/>
  <c r="O165" i="1" s="1"/>
  <c r="O176" i="1" s="1"/>
  <c r="C197" i="1"/>
  <c r="AA145" i="1"/>
  <c r="AA165" i="1" s="1"/>
  <c r="AA176" i="1" s="1"/>
  <c r="AA197" i="1" s="1"/>
  <c r="AD31" i="1"/>
  <c r="Q145" i="1"/>
  <c r="Q165" i="1" s="1"/>
  <c r="Q176" i="1" s="1"/>
  <c r="Q197" i="1" s="1"/>
  <c r="P145" i="1"/>
  <c r="P165" i="1" s="1"/>
  <c r="P176" i="1" s="1"/>
  <c r="P197" i="1" s="1"/>
  <c r="AD154" i="1"/>
  <c r="AD163" i="1"/>
  <c r="R145" i="1"/>
  <c r="R165" i="1" s="1"/>
  <c r="R176" i="1" s="1"/>
  <c r="D64" i="1"/>
  <c r="C145" i="1"/>
  <c r="C165" i="1" s="1"/>
  <c r="C176" i="1" s="1"/>
  <c r="S145" i="1"/>
  <c r="S165" i="1" s="1"/>
  <c r="S176" i="1" s="1"/>
  <c r="AD174" i="1"/>
  <c r="T145" i="1"/>
  <c r="T165" i="1" s="1"/>
  <c r="T176" i="1" s="1"/>
  <c r="AD73" i="1"/>
  <c r="AD9" i="1"/>
  <c r="AD10" i="1" s="1"/>
  <c r="E145" i="1"/>
  <c r="E165" i="1" s="1"/>
  <c r="E176" i="1" s="1"/>
  <c r="V145" i="1"/>
  <c r="V165" i="1" s="1"/>
  <c r="V176" i="1" s="1"/>
  <c r="V197" i="1" s="1"/>
  <c r="T197" i="1"/>
  <c r="U145" i="1"/>
  <c r="U165" i="1" s="1"/>
  <c r="U176" i="1" s="1"/>
  <c r="G197" i="1"/>
  <c r="W145" i="1"/>
  <c r="W165" i="1" s="1"/>
  <c r="W176" i="1" s="1"/>
  <c r="W197" i="1" s="1"/>
  <c r="F145" i="1"/>
  <c r="F165" i="1" s="1"/>
  <c r="F176" i="1" s="1"/>
  <c r="F197" i="1" s="1"/>
  <c r="H145" i="1"/>
  <c r="H165" i="1" s="1"/>
  <c r="H176" i="1" s="1"/>
  <c r="H197" i="1" s="1"/>
  <c r="X145" i="1"/>
  <c r="X165" i="1" s="1"/>
  <c r="X176" i="1" s="1"/>
  <c r="I145" i="1"/>
  <c r="I165" i="1" s="1"/>
  <c r="I176" i="1" s="1"/>
  <c r="Y145" i="1"/>
  <c r="Y165" i="1" s="1"/>
  <c r="Y176" i="1" s="1"/>
  <c r="D81" i="1"/>
  <c r="AD77" i="1"/>
  <c r="AD81" i="1" s="1"/>
  <c r="X197" i="1"/>
  <c r="U195" i="1"/>
  <c r="AD193" i="1"/>
  <c r="AD195" i="1" s="1"/>
  <c r="AD199" i="1" s="1"/>
  <c r="E197" i="1"/>
  <c r="AD46" i="1"/>
  <c r="U197" i="1"/>
  <c r="Y197" i="1"/>
  <c r="AD33" i="1"/>
  <c r="AD8" i="1"/>
  <c r="AD23" i="1"/>
  <c r="AD51" i="1"/>
  <c r="AD55" i="1" s="1"/>
  <c r="AD58" i="1"/>
  <c r="AD64" i="1" s="1"/>
  <c r="D46" i="1"/>
  <c r="D73" i="1"/>
  <c r="D199" i="1"/>
  <c r="D28" i="1"/>
  <c r="U199" i="1"/>
  <c r="D108" i="1"/>
  <c r="D145" i="1" s="1"/>
  <c r="D165" i="1" s="1"/>
  <c r="D176" i="1" s="1"/>
  <c r="D197" i="1" s="1"/>
  <c r="AD25" i="1"/>
  <c r="D37" i="1"/>
  <c r="AD37" i="1" l="1"/>
  <c r="AD28" i="1"/>
  <c r="AD145" i="1"/>
  <c r="AD165" i="1" s="1"/>
  <c r="AD176" i="1" s="1"/>
  <c r="AD197" i="1" s="1"/>
</calcChain>
</file>

<file path=xl/sharedStrings.xml><?xml version="1.0" encoding="utf-8"?>
<sst xmlns="http://schemas.openxmlformats.org/spreadsheetml/2006/main" count="446" uniqueCount="144">
  <si>
    <t>FY2024-25 UNIFORM BUDGET SUMMARY</t>
  </si>
  <si>
    <t>Pikes Peak School of Expenditionary Learning / District 49
District Code: 910 / 1110
REVISED Budget FY24-25
Approved November 2024
Budgeted Pupil Count: 400</t>
  </si>
  <si>
    <t>Object
Source</t>
  </si>
  <si>
    <t>10
General Fund</t>
  </si>
  <si>
    <t>11
Charter School Fund</t>
  </si>
  <si>
    <t>18
Insurance Reserve / Risk-Management</t>
  </si>
  <si>
    <t xml:space="preserve">19
Preschool and Kindergarten </t>
  </si>
  <si>
    <t>21
Food Service</t>
  </si>
  <si>
    <t>22
Governmental Designated Grants Fund</t>
  </si>
  <si>
    <t xml:space="preserve">06
Supplemental Capital Construction, Technology, and
Maintenance Fund. </t>
  </si>
  <si>
    <t>07
Total Program Reserve Fund</t>
  </si>
  <si>
    <t xml:space="preserve">23
Pupil Activity </t>
  </si>
  <si>
    <t>24
Full-Day Kindergarten Mill Levy Override</t>
  </si>
  <si>
    <t xml:space="preserve">25
Transportation </t>
  </si>
  <si>
    <t>27 Preschool
Other Special Revenue</t>
  </si>
  <si>
    <t>31
Bond Redemption</t>
  </si>
  <si>
    <t>39
COP Debt</t>
  </si>
  <si>
    <t>41
Building Fund</t>
  </si>
  <si>
    <t>42
Special Building &amp; Technology</t>
  </si>
  <si>
    <t>43
Capital Reserve Capital Projects</t>
  </si>
  <si>
    <t xml:space="preserve">46
Supplemental Capital Construction, Technology, and
Maintenance Fund. </t>
  </si>
  <si>
    <t>28
Bldg Corp.</t>
  </si>
  <si>
    <t xml:space="preserve">60
Internal Service </t>
  </si>
  <si>
    <t>64
Risk Related Activity</t>
  </si>
  <si>
    <t>70
Fiduciary: Trust and Other Custodial Funds: 70, 71, 75-79</t>
  </si>
  <si>
    <t>72
Private-Purpose Trust</t>
  </si>
  <si>
    <t>73
Custodial</t>
  </si>
  <si>
    <t>74
Pupil Activity Custodial</t>
  </si>
  <si>
    <t xml:space="preserve">85
Foundations </t>
  </si>
  <si>
    <t xml:space="preserve">Component Units and Other Reportable Funds </t>
  </si>
  <si>
    <t>TOTAL</t>
  </si>
  <si>
    <t>Beginning Fund Balance
(Includes All Reserves)</t>
  </si>
  <si>
    <t>Revenues</t>
  </si>
  <si>
    <t>Local Sources</t>
  </si>
  <si>
    <t>1000 - 1999</t>
  </si>
  <si>
    <t>Intermediate Sources</t>
  </si>
  <si>
    <t>2000 - 2999</t>
  </si>
  <si>
    <t>State Sources</t>
  </si>
  <si>
    <t>3000 - 3999</t>
  </si>
  <si>
    <t>Federal Sources</t>
  </si>
  <si>
    <t>4000 - 4999</t>
  </si>
  <si>
    <t>Total Revenues</t>
  </si>
  <si>
    <t>Total Beginning Fund Balance and Reserves</t>
  </si>
  <si>
    <t xml:space="preserve">      </t>
  </si>
  <si>
    <t>Total Allocations To/From Other Funds</t>
  </si>
  <si>
    <t>5600,5700, 5800</t>
  </si>
  <si>
    <t>Transfers To/From Other Funds</t>
  </si>
  <si>
    <t>5200 - 5300</t>
  </si>
  <si>
    <t xml:space="preserve">Other Sources </t>
  </si>
  <si>
    <t>5100,5400, 5500,5900, 5990, 5991</t>
  </si>
  <si>
    <t>Available  Beginning Fund Balance &amp; Revenues (Plus Or Minus (If Revenue) Allocations And Transfers)</t>
  </si>
  <si>
    <t>Expenditures</t>
  </si>
  <si>
    <t>Instruction - Program 0010 to 2099</t>
  </si>
  <si>
    <t>Salaries</t>
  </si>
  <si>
    <t>0100</t>
  </si>
  <si>
    <t>Employee Benefits, including object 0280</t>
  </si>
  <si>
    <t>0200</t>
  </si>
  <si>
    <t>Purchased Services</t>
  </si>
  <si>
    <t>0300,0400, 0500</t>
  </si>
  <si>
    <t>Supplies and Materials</t>
  </si>
  <si>
    <t>0600</t>
  </si>
  <si>
    <t>Property</t>
  </si>
  <si>
    <t>0700</t>
  </si>
  <si>
    <t>Other</t>
  </si>
  <si>
    <t>0800, 0900</t>
  </si>
  <si>
    <t>Total Instruction</t>
  </si>
  <si>
    <t>Supporting Services</t>
  </si>
  <si>
    <t>Students - Program 2100</t>
  </si>
  <si>
    <t>Total Students</t>
  </si>
  <si>
    <t>Instructional Staff - Program 2200</t>
  </si>
  <si>
    <t>Total Instructional Staff</t>
  </si>
  <si>
    <t>General Administration - Program 2300, including Program 2303 and 2304</t>
  </si>
  <si>
    <t>Total School Administration</t>
  </si>
  <si>
    <t>School Administration - Program 2400</t>
  </si>
  <si>
    <t>Business Services - Program 2500, including Program 2501</t>
  </si>
  <si>
    <t>Total Business Services</t>
  </si>
  <si>
    <t>Operations and Maintenance - Program 2600</t>
  </si>
  <si>
    <t>.</t>
  </si>
  <si>
    <t>Total Operations and Maintenance</t>
  </si>
  <si>
    <t>Student Transportation - Program 2700</t>
  </si>
  <si>
    <t>Total Student Transportation</t>
  </si>
  <si>
    <t>Central Support - Program 2800, including Program 2801</t>
  </si>
  <si>
    <t>Total Central Support</t>
  </si>
  <si>
    <t>Other Support - Program 2900</t>
  </si>
  <si>
    <t>Total Other Support</t>
  </si>
  <si>
    <t>Food Service Operations - Program 3100</t>
  </si>
  <si>
    <t>Enterprise Operations - Program 3200</t>
  </si>
  <si>
    <t>Total Enterprise Operations</t>
  </si>
  <si>
    <t>Community Services - Program 3300</t>
  </si>
  <si>
    <t>Total Community Services</t>
  </si>
  <si>
    <t>Education for Adults - Program 3400</t>
  </si>
  <si>
    <t>Total Education for Adults Services</t>
  </si>
  <si>
    <t>Total Supporting Services</t>
  </si>
  <si>
    <t>Property - Program 4000</t>
  </si>
  <si>
    <t>Total Property</t>
  </si>
  <si>
    <t>Other Uses - Program 5000s - including Transfers Out and/or Allocations Out as an expenditure</t>
  </si>
  <si>
    <t>N/A</t>
  </si>
  <si>
    <t>Total Other Uses</t>
  </si>
  <si>
    <t>Total Expenditures</t>
  </si>
  <si>
    <t>APPROPRIATED RESERVES</t>
  </si>
  <si>
    <t>Other Reserved Fund Balance (9900)</t>
  </si>
  <si>
    <t>0840</t>
  </si>
  <si>
    <t>Other Restricted Reserves (932X)</t>
  </si>
  <si>
    <t>Reserved Fund Balance (9100)</t>
  </si>
  <si>
    <t>District Emergency Reserve (9315)</t>
  </si>
  <si>
    <t>Reserve for TABOR 3% (9321)</t>
  </si>
  <si>
    <t>Reserve for TABOR - Multi-Year Obligations (9322)</t>
  </si>
  <si>
    <t>Total Reserves</t>
  </si>
  <si>
    <t>Total Expenditures and Reserves</t>
  </si>
  <si>
    <t>BUDGETED ENDING FUND BALANCE</t>
  </si>
  <si>
    <t xml:space="preserve">   Non-spendable fund balance  (9900)</t>
  </si>
  <si>
    <t>6710</t>
  </si>
  <si>
    <t xml:space="preserve">   Restricted fund balance (9900)</t>
  </si>
  <si>
    <t>6720</t>
  </si>
  <si>
    <t xml:space="preserve">   TABOR 3% emergency reserve (9321)</t>
  </si>
  <si>
    <t>6721</t>
  </si>
  <si>
    <t xml:space="preserve">   TABOR multi year obligations (9322)</t>
  </si>
  <si>
    <t>6722</t>
  </si>
  <si>
    <t xml:space="preserve">   District emergency reserve (letter of credit or real estate) (9323)</t>
  </si>
  <si>
    <t>6723</t>
  </si>
  <si>
    <t xml:space="preserve">   Colorado Preschool Program (CPP) (9324)</t>
  </si>
  <si>
    <t>6724</t>
  </si>
  <si>
    <t xml:space="preserve">   Risk-related / restricted capital reserve (9326)</t>
  </si>
  <si>
    <t>6726</t>
  </si>
  <si>
    <t xml:space="preserve">   BEST capital renewal reserve (9327)</t>
  </si>
  <si>
    <t>6727</t>
  </si>
  <si>
    <t xml:space="preserve">   Total program reserve (9328)</t>
  </si>
  <si>
    <t>6728</t>
  </si>
  <si>
    <t xml:space="preserve">   Committed fund balance (9900)</t>
  </si>
  <si>
    <t>6750</t>
  </si>
  <si>
    <t xml:space="preserve">   Committed fund balance (15% limit) (9200)</t>
  </si>
  <si>
    <t xml:space="preserve">   Assigned fund balance (9900)</t>
  </si>
  <si>
    <t>6760</t>
  </si>
  <si>
    <t xml:space="preserve">   Unassigned fund balance (9900)</t>
  </si>
  <si>
    <t>6770</t>
  </si>
  <si>
    <t xml:space="preserve">   Net investment in capital assets (9900)</t>
  </si>
  <si>
    <t>6790</t>
  </si>
  <si>
    <t xml:space="preserve">   Restricted net position (9900)</t>
  </si>
  <si>
    <t>6791</t>
  </si>
  <si>
    <t xml:space="preserve">   Unrestricted net position (9900)</t>
  </si>
  <si>
    <t>6792</t>
  </si>
  <si>
    <t>Total Ending Fund Balance</t>
  </si>
  <si>
    <t>Total Available Beginning Fund Balance &amp; Revenues Less Total Expenditures &amp; Reserves Less Ending Fund Balance (Shall Equal Zero (0))</t>
  </si>
  <si>
    <t>Use of a portion of beginning fund balance resolution required?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</si>
</sst>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3" formatCode="_(* #,##0.00_);_(* \(#,##0.00\);_(* &quot;-&quot;??_);_(@_)"/>
  </numFmts>
  <fonts count="5" x14ac:knownFonts="1">
    <font>
      <sz val="11"/>
      <color theme="1"/>
      <name val="Aptos Narrow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Helv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wrapText="1"/>
    </xf>
    <xf numFmtId="49" fontId="1" fillId="0" borderId="0" xfId="0" applyNumberFormat="1" applyFont="1" applyAlignment="1">
      <alignment horizontal="right" wrapText="1"/>
    </xf>
    <xf numFmtId="41" fontId="2" fillId="0" borderId="0" xfId="0" applyNumberFormat="1" applyFont="1"/>
    <xf numFmtId="0" fontId="3" fillId="0" borderId="0" xfId="0" applyFont="1"/>
    <xf numFmtId="0" fontId="1" fillId="2" borderId="1" xfId="0" applyFont="1" applyFill="1" applyBorder="1" applyAlignment="1" applyProtection="1">
      <alignment vertical="center" wrapText="1"/>
      <protection locked="0"/>
    </xf>
    <xf numFmtId="49" fontId="1" fillId="0" borderId="2" xfId="0" applyNumberFormat="1" applyFont="1" applyBorder="1" applyAlignment="1" applyProtection="1">
      <alignment horizontal="center" wrapText="1"/>
      <protection locked="0"/>
    </xf>
    <xf numFmtId="41" fontId="1" fillId="0" borderId="3" xfId="0" applyNumberFormat="1" applyFont="1" applyBorder="1" applyAlignment="1">
      <alignment horizontal="center" wrapText="1"/>
    </xf>
    <xf numFmtId="41" fontId="1" fillId="0" borderId="4" xfId="0" applyNumberFormat="1" applyFont="1" applyBorder="1" applyAlignment="1">
      <alignment horizontal="center" wrapText="1"/>
    </xf>
    <xf numFmtId="41" fontId="1" fillId="0" borderId="5" xfId="0" applyNumberFormat="1" applyFont="1" applyBorder="1" applyAlignment="1">
      <alignment horizontal="center" wrapText="1"/>
    </xf>
    <xf numFmtId="0" fontId="1" fillId="0" borderId="6" xfId="0" applyFont="1" applyBorder="1" applyAlignment="1">
      <alignment vertical="top" wrapText="1"/>
    </xf>
    <xf numFmtId="49" fontId="1" fillId="0" borderId="0" xfId="0" applyNumberFormat="1" applyFont="1" applyAlignment="1">
      <alignment wrapText="1"/>
    </xf>
    <xf numFmtId="41" fontId="2" fillId="0" borderId="7" xfId="0" applyNumberFormat="1" applyFont="1" applyBorder="1" applyProtection="1">
      <protection locked="0"/>
    </xf>
    <xf numFmtId="41" fontId="1" fillId="0" borderId="8" xfId="0" applyNumberFormat="1" applyFont="1" applyBorder="1" applyProtection="1">
      <protection locked="0"/>
    </xf>
    <xf numFmtId="41" fontId="1" fillId="0" borderId="9" xfId="0" applyNumberFormat="1" applyFont="1" applyBorder="1"/>
    <xf numFmtId="49" fontId="1" fillId="0" borderId="0" xfId="0" applyNumberFormat="1" applyFont="1" applyAlignment="1">
      <alignment horizontal="center" wrapText="1"/>
    </xf>
    <xf numFmtId="41" fontId="1" fillId="0" borderId="7" xfId="0" applyNumberFormat="1" applyFont="1" applyBorder="1" applyAlignment="1" applyProtection="1">
      <alignment horizontal="center" wrapText="1"/>
      <protection locked="0"/>
    </xf>
    <xf numFmtId="41" fontId="1" fillId="0" borderId="8" xfId="0" applyNumberFormat="1" applyFont="1" applyBorder="1" applyAlignment="1" applyProtection="1">
      <alignment horizontal="center" wrapText="1"/>
      <protection locked="0"/>
    </xf>
    <xf numFmtId="41" fontId="1" fillId="0" borderId="9" xfId="0" applyNumberFormat="1" applyFont="1" applyBorder="1" applyAlignment="1">
      <alignment horizontal="center" wrapText="1"/>
    </xf>
    <xf numFmtId="41" fontId="2" fillId="0" borderId="8" xfId="0" applyNumberFormat="1" applyFont="1" applyBorder="1" applyProtection="1">
      <protection locked="0"/>
    </xf>
    <xf numFmtId="41" fontId="2" fillId="0" borderId="9" xfId="0" applyNumberFormat="1" applyFont="1" applyBorder="1"/>
    <xf numFmtId="0" fontId="2" fillId="0" borderId="0" xfId="0" applyFont="1"/>
    <xf numFmtId="0" fontId="2" fillId="0" borderId="6" xfId="0" applyFont="1" applyBorder="1" applyAlignment="1">
      <alignment horizontal="left" vertical="top" wrapText="1" indent="1"/>
    </xf>
    <xf numFmtId="49" fontId="2" fillId="0" borderId="0" xfId="0" applyNumberFormat="1" applyFont="1" applyAlignment="1">
      <alignment horizontal="right" wrapText="1"/>
    </xf>
    <xf numFmtId="0" fontId="1" fillId="3" borderId="10" xfId="0" applyFont="1" applyFill="1" applyBorder="1" applyAlignment="1">
      <alignment vertical="top" wrapText="1"/>
    </xf>
    <xf numFmtId="49" fontId="1" fillId="3" borderId="11" xfId="0" applyNumberFormat="1" applyFont="1" applyFill="1" applyBorder="1" applyAlignment="1">
      <alignment horizontal="right" wrapText="1"/>
    </xf>
    <xf numFmtId="41" fontId="2" fillId="3" borderId="12" xfId="0" applyNumberFormat="1" applyFont="1" applyFill="1" applyBorder="1"/>
    <xf numFmtId="41" fontId="2" fillId="3" borderId="13" xfId="0" applyNumberFormat="1" applyFont="1" applyFill="1" applyBorder="1"/>
    <xf numFmtId="41" fontId="2" fillId="3" borderId="14" xfId="0" applyNumberFormat="1" applyFont="1" applyFill="1" applyBorder="1"/>
    <xf numFmtId="41" fontId="2" fillId="0" borderId="7" xfId="0" applyNumberFormat="1" applyFont="1" applyBorder="1"/>
    <xf numFmtId="41" fontId="2" fillId="0" borderId="8" xfId="0" applyNumberFormat="1" applyFont="1" applyBorder="1"/>
    <xf numFmtId="0" fontId="2" fillId="0" borderId="6" xfId="0" applyFont="1" applyBorder="1" applyAlignment="1">
      <alignment vertical="top" wrapText="1"/>
    </xf>
    <xf numFmtId="41" fontId="4" fillId="0" borderId="8" xfId="0" applyNumberFormat="1" applyFont="1" applyBorder="1" applyProtection="1">
      <protection locked="0"/>
    </xf>
    <xf numFmtId="41" fontId="2" fillId="2" borderId="8" xfId="0" applyNumberFormat="1" applyFont="1" applyFill="1" applyBorder="1" applyProtection="1">
      <protection locked="0"/>
    </xf>
    <xf numFmtId="43" fontId="2" fillId="0" borderId="0" xfId="0" applyNumberFormat="1" applyFont="1"/>
    <xf numFmtId="0" fontId="1" fillId="3" borderId="10" xfId="0" applyFont="1" applyFill="1" applyBorder="1" applyAlignment="1">
      <alignment horizontal="left" vertical="top" wrapText="1" indent="2"/>
    </xf>
    <xf numFmtId="41" fontId="2" fillId="0" borderId="7" xfId="0" applyNumberFormat="1" applyFont="1" applyBorder="1" applyAlignment="1" applyProtection="1">
      <alignment horizontal="right"/>
      <protection locked="0"/>
    </xf>
    <xf numFmtId="41" fontId="2" fillId="0" borderId="8" xfId="0" applyNumberFormat="1" applyFont="1" applyBorder="1" applyAlignment="1" applyProtection="1">
      <alignment horizontal="right"/>
      <protection locked="0"/>
    </xf>
    <xf numFmtId="41" fontId="2" fillId="0" borderId="9" xfId="0" applyNumberFormat="1" applyFont="1" applyBorder="1" applyAlignment="1">
      <alignment horizontal="right"/>
    </xf>
    <xf numFmtId="0" fontId="2" fillId="0" borderId="6" xfId="0" applyFont="1" applyBorder="1" applyAlignment="1">
      <alignment vertical="top"/>
    </xf>
    <xf numFmtId="0" fontId="2" fillId="0" borderId="0" xfId="0" applyFont="1" applyAlignment="1">
      <alignment vertical="top" wrapText="1"/>
    </xf>
    <xf numFmtId="41" fontId="2" fillId="0" borderId="0" xfId="0" applyNumberFormat="1" applyFont="1" applyAlignment="1">
      <alignment horizontal="center"/>
    </xf>
    <xf numFmtId="0" fontId="1" fillId="0" borderId="0" xfId="0" applyFont="1" applyAlignment="1">
      <alignment vertical="top" wrapText="1"/>
    </xf>
  </cellXfs>
  <cellStyles count="1">
    <cellStyle name="Normal" xfId="0" builtinId="0"/>
  </cellStyles>
  <dxfs count="1">
    <dxf>
      <font>
        <b/>
        <i val="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My%20Drive\JP%20Consulting%20LLC\00%20PPSEL\Budgets\FY2025\FY25%20PPSEL%20Revised%20Draft%20as%20of%202024%2011%2001.xlsx" TargetMode="External"/><Relationship Id="rId1" Type="http://schemas.openxmlformats.org/officeDocument/2006/relationships/externalLinkPath" Target="/My%20Drive/JP%20Consulting%20LLC/00%20PPSEL/Budgets/FY2025/FY25%20PPSEL%20Revised%20Draft%20as%20of%202024%2011%20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Y25 PPSEL Revised"/>
      <sheetName val="FY25 PPSEL Revised summary"/>
      <sheetName val="Uniform Budget Summary"/>
      <sheetName val="FY25 PPSEL Salary &amp; Benefits"/>
      <sheetName val="Budget Appropriation Resolution"/>
    </sheetNames>
    <sheetDataSet>
      <sheetData sheetId="0">
        <row r="21">
          <cell r="G21">
            <v>531694</v>
          </cell>
        </row>
        <row r="23">
          <cell r="G23">
            <v>50000</v>
          </cell>
        </row>
        <row r="24">
          <cell r="G24">
            <v>96970</v>
          </cell>
        </row>
        <row r="25">
          <cell r="G25">
            <v>7800</v>
          </cell>
        </row>
        <row r="26">
          <cell r="G26">
            <v>155537</v>
          </cell>
        </row>
        <row r="27">
          <cell r="G27">
            <v>433</v>
          </cell>
        </row>
        <row r="30">
          <cell r="G30">
            <v>132173</v>
          </cell>
        </row>
        <row r="31">
          <cell r="G31">
            <v>300</v>
          </cell>
        </row>
        <row r="35">
          <cell r="G35">
            <v>65350.29</v>
          </cell>
        </row>
        <row r="36">
          <cell r="G36">
            <v>8000</v>
          </cell>
        </row>
        <row r="40">
          <cell r="G40">
            <v>4392852</v>
          </cell>
        </row>
        <row r="46">
          <cell r="G46">
            <v>325512</v>
          </cell>
        </row>
        <row r="48">
          <cell r="G48">
            <v>1450506.8</v>
          </cell>
        </row>
        <row r="51">
          <cell r="G51">
            <v>240531.27</v>
          </cell>
        </row>
        <row r="52">
          <cell r="G52">
            <v>223897</v>
          </cell>
        </row>
        <row r="53">
          <cell r="G53">
            <v>100838</v>
          </cell>
        </row>
        <row r="54">
          <cell r="G54">
            <v>35770</v>
          </cell>
        </row>
        <row r="55">
          <cell r="G55">
            <v>70517</v>
          </cell>
        </row>
        <row r="56">
          <cell r="G56">
            <v>9000</v>
          </cell>
        </row>
        <row r="57">
          <cell r="G57">
            <v>25000</v>
          </cell>
        </row>
        <row r="58">
          <cell r="G58">
            <v>33072.94</v>
          </cell>
        </row>
        <row r="59">
          <cell r="G59">
            <v>65102.18</v>
          </cell>
        </row>
        <row r="60">
          <cell r="G60">
            <v>81900</v>
          </cell>
        </row>
        <row r="61">
          <cell r="G61">
            <v>30765</v>
          </cell>
        </row>
        <row r="64">
          <cell r="G64">
            <v>1500</v>
          </cell>
        </row>
        <row r="65">
          <cell r="G65">
            <v>7500</v>
          </cell>
        </row>
        <row r="66">
          <cell r="G66">
            <v>550</v>
          </cell>
        </row>
        <row r="67">
          <cell r="G67">
            <v>1300</v>
          </cell>
        </row>
        <row r="68">
          <cell r="G68">
            <v>82.800000000000011</v>
          </cell>
        </row>
        <row r="69">
          <cell r="G69">
            <v>0</v>
          </cell>
        </row>
        <row r="70">
          <cell r="G70">
            <v>43.2</v>
          </cell>
        </row>
        <row r="71">
          <cell r="G71">
            <v>150</v>
          </cell>
        </row>
        <row r="72">
          <cell r="G72">
            <v>350</v>
          </cell>
        </row>
        <row r="73">
          <cell r="G73">
            <v>550</v>
          </cell>
        </row>
        <row r="74">
          <cell r="G74">
            <v>225</v>
          </cell>
        </row>
        <row r="75">
          <cell r="G75">
            <v>4937.424</v>
          </cell>
        </row>
        <row r="76">
          <cell r="G76">
            <v>22736.098600000001</v>
          </cell>
        </row>
        <row r="77">
          <cell r="G77">
            <v>4234.4534150000009</v>
          </cell>
        </row>
        <row r="78">
          <cell r="G78">
            <v>3536.5065</v>
          </cell>
        </row>
        <row r="79">
          <cell r="G79">
            <v>0</v>
          </cell>
        </row>
        <row r="80">
          <cell r="G80">
            <v>562.16500000000008</v>
          </cell>
        </row>
        <row r="81">
          <cell r="G81">
            <v>1044.2465</v>
          </cell>
        </row>
        <row r="82">
          <cell r="G82">
            <v>166.75</v>
          </cell>
        </row>
        <row r="83">
          <cell r="G83">
            <v>435</v>
          </cell>
        </row>
        <row r="84">
          <cell r="G84">
            <v>479.55763000000007</v>
          </cell>
        </row>
        <row r="85">
          <cell r="G85">
            <v>943.98161000000005</v>
          </cell>
        </row>
        <row r="86">
          <cell r="G86">
            <v>1405.0500000000002</v>
          </cell>
        </row>
        <row r="87">
          <cell r="G87">
            <v>475.09250000000003</v>
          </cell>
        </row>
        <row r="88">
          <cell r="G88">
            <v>69659.567999999999</v>
          </cell>
        </row>
        <row r="89">
          <cell r="G89">
            <v>310408.45520000003</v>
          </cell>
        </row>
        <row r="90">
          <cell r="G90">
            <v>51473.691779999994</v>
          </cell>
        </row>
        <row r="91">
          <cell r="G91">
            <v>47913.957999999999</v>
          </cell>
        </row>
        <row r="92">
          <cell r="G92">
            <v>21579.331999999999</v>
          </cell>
        </row>
        <row r="93">
          <cell r="G93">
            <v>7654.78</v>
          </cell>
        </row>
        <row r="94">
          <cell r="G94">
            <v>15090.637999999999</v>
          </cell>
        </row>
        <row r="95">
          <cell r="G95">
            <v>1926</v>
          </cell>
        </row>
        <row r="96">
          <cell r="G96">
            <v>5350</v>
          </cell>
        </row>
        <row r="97">
          <cell r="G97">
            <v>7077.60916</v>
          </cell>
        </row>
        <row r="98">
          <cell r="G98">
            <v>13931.86652</v>
          </cell>
        </row>
        <row r="99">
          <cell r="G99">
            <v>17526.599999999999</v>
          </cell>
        </row>
        <row r="100">
          <cell r="G100">
            <v>6583.71</v>
          </cell>
        </row>
        <row r="101">
          <cell r="G101">
            <v>25581.52</v>
          </cell>
        </row>
        <row r="102">
          <cell r="G102">
            <v>164005.07999999996</v>
          </cell>
        </row>
        <row r="103">
          <cell r="G103">
            <v>25625.52</v>
          </cell>
        </row>
        <row r="104">
          <cell r="G104">
            <v>17113.68</v>
          </cell>
        </row>
        <row r="105">
          <cell r="G105">
            <v>8556.84</v>
          </cell>
        </row>
        <row r="106">
          <cell r="G106">
            <v>8556.84</v>
          </cell>
        </row>
        <row r="107">
          <cell r="G107">
            <v>0</v>
          </cell>
        </row>
        <row r="109">
          <cell r="G109">
            <v>8556.84</v>
          </cell>
        </row>
        <row r="110">
          <cell r="G110">
            <v>65.039999999999992</v>
          </cell>
        </row>
        <row r="111">
          <cell r="G111">
            <v>50000</v>
          </cell>
        </row>
        <row r="112">
          <cell r="G112">
            <v>15000</v>
          </cell>
        </row>
        <row r="113">
          <cell r="G113">
            <v>117500</v>
          </cell>
        </row>
        <row r="114">
          <cell r="G114">
            <v>51500</v>
          </cell>
        </row>
        <row r="115">
          <cell r="G115">
            <v>20000</v>
          </cell>
        </row>
        <row r="118">
          <cell r="G118">
            <v>1500</v>
          </cell>
        </row>
        <row r="119">
          <cell r="G119">
            <v>2500</v>
          </cell>
        </row>
        <row r="120">
          <cell r="G120">
            <v>5000</v>
          </cell>
        </row>
        <row r="121">
          <cell r="G121">
            <v>0</v>
          </cell>
        </row>
        <row r="122">
          <cell r="G122">
            <v>15000</v>
          </cell>
        </row>
        <row r="123">
          <cell r="G123">
            <v>2000</v>
          </cell>
        </row>
        <row r="125">
          <cell r="G125">
            <v>8000</v>
          </cell>
        </row>
        <row r="126">
          <cell r="G126">
            <v>4400</v>
          </cell>
        </row>
        <row r="127">
          <cell r="G127">
            <v>7000</v>
          </cell>
        </row>
        <row r="128">
          <cell r="G128">
            <v>60000</v>
          </cell>
        </row>
        <row r="129">
          <cell r="G129">
            <v>10000</v>
          </cell>
        </row>
        <row r="130">
          <cell r="G130">
            <v>12000</v>
          </cell>
        </row>
        <row r="131">
          <cell r="G131">
            <v>17550</v>
          </cell>
        </row>
        <row r="132">
          <cell r="G132">
            <v>11000</v>
          </cell>
        </row>
        <row r="133">
          <cell r="G133">
            <v>0</v>
          </cell>
        </row>
        <row r="134">
          <cell r="G134">
            <v>1500</v>
          </cell>
        </row>
        <row r="135">
          <cell r="G135">
            <v>4000</v>
          </cell>
        </row>
        <row r="136">
          <cell r="G136">
            <v>10000</v>
          </cell>
        </row>
        <row r="137">
          <cell r="G137">
            <v>15000</v>
          </cell>
        </row>
        <row r="138">
          <cell r="G138">
            <v>45000</v>
          </cell>
        </row>
        <row r="139">
          <cell r="G139">
            <v>5500</v>
          </cell>
        </row>
        <row r="140">
          <cell r="G140">
            <v>20000</v>
          </cell>
        </row>
        <row r="141">
          <cell r="G141">
            <v>500</v>
          </cell>
        </row>
        <row r="142">
          <cell r="G142">
            <v>8500</v>
          </cell>
        </row>
        <row r="143">
          <cell r="G143">
            <v>88016</v>
          </cell>
        </row>
        <row r="152">
          <cell r="G152">
            <v>440845</v>
          </cell>
        </row>
        <row r="154">
          <cell r="G154">
            <v>65000</v>
          </cell>
        </row>
        <row r="156">
          <cell r="G156">
            <v>20000</v>
          </cell>
        </row>
        <row r="157">
          <cell r="G157">
            <v>20000</v>
          </cell>
        </row>
        <row r="158">
          <cell r="G158">
            <v>30000</v>
          </cell>
        </row>
        <row r="159">
          <cell r="G159">
            <v>10000</v>
          </cell>
        </row>
        <row r="160">
          <cell r="G160">
            <v>8000</v>
          </cell>
        </row>
        <row r="161">
          <cell r="G161">
            <v>500</v>
          </cell>
        </row>
        <row r="162">
          <cell r="G162">
            <v>20000</v>
          </cell>
        </row>
        <row r="163">
          <cell r="G163">
            <v>0</v>
          </cell>
        </row>
        <row r="164">
          <cell r="G164">
            <v>55000</v>
          </cell>
        </row>
        <row r="165">
          <cell r="G165">
            <v>25000</v>
          </cell>
        </row>
        <row r="166">
          <cell r="G166">
            <v>15000</v>
          </cell>
        </row>
        <row r="167">
          <cell r="G167">
            <v>127200</v>
          </cell>
        </row>
        <row r="170">
          <cell r="G170">
            <v>20000</v>
          </cell>
        </row>
        <row r="171">
          <cell r="G171">
            <v>30000</v>
          </cell>
        </row>
        <row r="172">
          <cell r="G172">
            <v>15000</v>
          </cell>
        </row>
        <row r="173">
          <cell r="G173">
            <v>500</v>
          </cell>
        </row>
        <row r="174">
          <cell r="G174">
            <v>1200</v>
          </cell>
        </row>
        <row r="175">
          <cell r="G175">
            <v>2100</v>
          </cell>
        </row>
        <row r="176">
          <cell r="G176">
            <v>2000</v>
          </cell>
        </row>
        <row r="177">
          <cell r="G177">
            <v>22000</v>
          </cell>
        </row>
        <row r="178">
          <cell r="G178">
            <v>7000</v>
          </cell>
        </row>
        <row r="179">
          <cell r="G179">
            <v>1000</v>
          </cell>
        </row>
        <row r="180">
          <cell r="G180">
            <v>2000</v>
          </cell>
        </row>
        <row r="181">
          <cell r="G181">
            <v>1000</v>
          </cell>
        </row>
        <row r="183">
          <cell r="G183">
            <v>20000</v>
          </cell>
        </row>
        <row r="185">
          <cell r="G185">
            <v>5000</v>
          </cell>
        </row>
        <row r="186">
          <cell r="G186">
            <v>15000</v>
          </cell>
        </row>
        <row r="187">
          <cell r="G187">
            <v>21000</v>
          </cell>
        </row>
        <row r="188">
          <cell r="G188">
            <v>0</v>
          </cell>
        </row>
        <row r="189">
          <cell r="G189">
            <v>20000</v>
          </cell>
        </row>
        <row r="190">
          <cell r="G190">
            <v>25000</v>
          </cell>
        </row>
        <row r="193">
          <cell r="G193">
            <v>25000</v>
          </cell>
        </row>
        <row r="194">
          <cell r="G194">
            <v>0</v>
          </cell>
        </row>
        <row r="195">
          <cell r="G195">
            <v>10000</v>
          </cell>
        </row>
        <row r="196">
          <cell r="G196">
            <v>75000</v>
          </cell>
        </row>
        <row r="197">
          <cell r="G197">
            <v>20000</v>
          </cell>
        </row>
        <row r="198">
          <cell r="G198">
            <v>12000</v>
          </cell>
        </row>
        <row r="201">
          <cell r="G201">
            <v>25000</v>
          </cell>
        </row>
        <row r="203">
          <cell r="G203">
            <v>1000</v>
          </cell>
        </row>
        <row r="212">
          <cell r="C212">
            <v>3210889</v>
          </cell>
        </row>
        <row r="215">
          <cell r="G215">
            <v>302595</v>
          </cell>
        </row>
        <row r="216">
          <cell r="G216">
            <v>300</v>
          </cell>
        </row>
        <row r="218">
          <cell r="G218">
            <v>10</v>
          </cell>
        </row>
        <row r="219">
          <cell r="G219">
            <v>136161</v>
          </cell>
        </row>
        <row r="220">
          <cell r="G220">
            <v>166435</v>
          </cell>
        </row>
        <row r="223">
          <cell r="C223">
            <v>25949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76F5A-0C08-485B-98BB-1E2F196A4AC5}">
  <dimension ref="A1:AG199"/>
  <sheetViews>
    <sheetView tabSelected="1" topLeftCell="A177" workbookViewId="0">
      <selection activeCell="AH197" sqref="AH197"/>
    </sheetView>
  </sheetViews>
  <sheetFormatPr defaultColWidth="7.1796875" defaultRowHeight="13" x14ac:dyDescent="0.3"/>
  <cols>
    <col min="1" max="1" width="40.26953125" style="42" customWidth="1"/>
    <col min="2" max="2" width="15.1796875" style="2" customWidth="1"/>
    <col min="3" max="3" width="3.36328125" style="3" hidden="1" customWidth="1"/>
    <col min="4" max="4" width="14.453125" style="3" customWidth="1"/>
    <col min="5" max="7" width="14.453125" style="3" hidden="1" customWidth="1"/>
    <col min="8" max="8" width="14.453125" style="3" customWidth="1"/>
    <col min="9" max="20" width="14.453125" style="3" hidden="1" customWidth="1"/>
    <col min="21" max="21" width="14.453125" style="3" customWidth="1"/>
    <col min="22" max="29" width="14.453125" style="3" hidden="1" customWidth="1"/>
    <col min="30" max="30" width="14.453125" style="3" customWidth="1"/>
    <col min="31" max="32" width="7.1796875" style="4"/>
    <col min="33" max="33" width="12.7265625" style="4" bestFit="1" customWidth="1"/>
    <col min="34" max="16384" width="7.1796875" style="4"/>
  </cols>
  <sheetData>
    <row r="1" spans="1:30" ht="19.75" customHeight="1" thickBot="1" x14ac:dyDescent="0.35">
      <c r="A1" s="1" t="s">
        <v>0</v>
      </c>
    </row>
    <row r="2" spans="1:30" s="1" customFormat="1" ht="104.5" thickBot="1" x14ac:dyDescent="0.35">
      <c r="A2" s="5" t="s">
        <v>1</v>
      </c>
      <c r="B2" s="6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8" t="s">
        <v>16</v>
      </c>
      <c r="Q2" s="8" t="s">
        <v>17</v>
      </c>
      <c r="R2" s="8" t="s">
        <v>18</v>
      </c>
      <c r="S2" s="8" t="s">
        <v>19</v>
      </c>
      <c r="T2" s="8" t="s">
        <v>20</v>
      </c>
      <c r="U2" s="8" t="s">
        <v>21</v>
      </c>
      <c r="V2" s="8" t="s">
        <v>22</v>
      </c>
      <c r="W2" s="8" t="s">
        <v>23</v>
      </c>
      <c r="X2" s="8" t="s">
        <v>24</v>
      </c>
      <c r="Y2" s="8" t="s">
        <v>25</v>
      </c>
      <c r="Z2" s="8" t="s">
        <v>26</v>
      </c>
      <c r="AA2" s="8" t="s">
        <v>27</v>
      </c>
      <c r="AB2" s="8" t="s">
        <v>28</v>
      </c>
      <c r="AC2" s="8" t="s">
        <v>29</v>
      </c>
      <c r="AD2" s="9" t="s">
        <v>30</v>
      </c>
    </row>
    <row r="3" spans="1:30" s="1" customFormat="1" ht="26" x14ac:dyDescent="0.3">
      <c r="A3" s="10" t="s">
        <v>31</v>
      </c>
      <c r="B3" s="11"/>
      <c r="C3" s="12">
        <v>0</v>
      </c>
      <c r="D3" s="13">
        <f>'[1]FY25 PPSEL Revised'!C212</f>
        <v>3210889</v>
      </c>
      <c r="E3" s="13">
        <v>0</v>
      </c>
      <c r="F3" s="13">
        <v>0</v>
      </c>
      <c r="G3" s="13">
        <v>0</v>
      </c>
      <c r="H3" s="13">
        <v>0</v>
      </c>
      <c r="I3" s="13">
        <v>0</v>
      </c>
      <c r="J3" s="13">
        <v>0</v>
      </c>
      <c r="K3" s="13">
        <v>0</v>
      </c>
      <c r="L3" s="13">
        <v>0</v>
      </c>
      <c r="M3" s="13">
        <v>0</v>
      </c>
      <c r="N3" s="13">
        <v>0</v>
      </c>
      <c r="O3" s="13">
        <v>0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f>'[1]FY25 PPSEL Revised'!C223</f>
        <v>25949</v>
      </c>
      <c r="V3" s="13">
        <v>0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 s="13">
        <v>0</v>
      </c>
      <c r="AC3" s="13">
        <v>0</v>
      </c>
      <c r="AD3" s="14">
        <f>SUM(C3:AC3)</f>
        <v>3236838</v>
      </c>
    </row>
    <row r="4" spans="1:30" s="1" customFormat="1" x14ac:dyDescent="0.3">
      <c r="A4" s="10"/>
      <c r="B4" s="15"/>
      <c r="C4" s="16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8"/>
    </row>
    <row r="5" spans="1:30" s="21" customFormat="1" x14ac:dyDescent="0.3">
      <c r="A5" s="10" t="s">
        <v>32</v>
      </c>
      <c r="B5" s="2"/>
      <c r="C5" s="12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20"/>
    </row>
    <row r="6" spans="1:30" s="21" customFormat="1" ht="12.5" x14ac:dyDescent="0.25">
      <c r="A6" s="22" t="s">
        <v>33</v>
      </c>
      <c r="B6" s="23" t="s">
        <v>34</v>
      </c>
      <c r="C6" s="12">
        <v>0</v>
      </c>
      <c r="D6" s="19">
        <f>'[1]FY25 PPSEL Revised'!G21</f>
        <v>531694</v>
      </c>
      <c r="E6" s="19">
        <v>0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  <c r="L6" s="19">
        <v>0</v>
      </c>
      <c r="M6" s="19">
        <v>0</v>
      </c>
      <c r="N6" s="19">
        <v>0</v>
      </c>
      <c r="O6" s="19">
        <v>0</v>
      </c>
      <c r="P6" s="19">
        <v>0</v>
      </c>
      <c r="Q6" s="19">
        <v>0</v>
      </c>
      <c r="R6" s="19">
        <v>0</v>
      </c>
      <c r="S6" s="19">
        <v>0</v>
      </c>
      <c r="T6" s="19">
        <v>0</v>
      </c>
      <c r="U6" s="19">
        <f>'[1]FY25 PPSEL Revised'!G215+'[1]FY25 PPSEL Revised'!G216</f>
        <v>302895</v>
      </c>
      <c r="V6" s="19">
        <v>0</v>
      </c>
      <c r="W6" s="19">
        <v>0</v>
      </c>
      <c r="X6" s="19">
        <v>0</v>
      </c>
      <c r="Y6" s="19">
        <v>0</v>
      </c>
      <c r="Z6" s="19">
        <v>0</v>
      </c>
      <c r="AA6" s="19">
        <v>0</v>
      </c>
      <c r="AB6" s="19">
        <v>0</v>
      </c>
      <c r="AC6" s="19">
        <v>0</v>
      </c>
      <c r="AD6" s="20">
        <f t="shared" ref="AD6:AD69" si="0">SUM(C6:AC6)</f>
        <v>834589</v>
      </c>
    </row>
    <row r="7" spans="1:30" s="21" customFormat="1" ht="12.5" x14ac:dyDescent="0.25">
      <c r="A7" s="22" t="s">
        <v>35</v>
      </c>
      <c r="B7" s="23" t="s">
        <v>36</v>
      </c>
      <c r="C7" s="12">
        <v>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v>0</v>
      </c>
      <c r="O7" s="19">
        <v>0</v>
      </c>
      <c r="P7" s="19">
        <v>0</v>
      </c>
      <c r="Q7" s="19">
        <v>0</v>
      </c>
      <c r="R7" s="19">
        <v>0</v>
      </c>
      <c r="S7" s="19">
        <v>0</v>
      </c>
      <c r="T7" s="19">
        <v>0</v>
      </c>
      <c r="U7" s="19">
        <v>0</v>
      </c>
      <c r="V7" s="19">
        <v>0</v>
      </c>
      <c r="W7" s="19">
        <v>0</v>
      </c>
      <c r="X7" s="19">
        <v>0</v>
      </c>
      <c r="Y7" s="19">
        <v>0</v>
      </c>
      <c r="Z7" s="19">
        <v>0</v>
      </c>
      <c r="AA7" s="19">
        <v>0</v>
      </c>
      <c r="AB7" s="19">
        <v>0</v>
      </c>
      <c r="AC7" s="19">
        <v>0</v>
      </c>
      <c r="AD7" s="20">
        <f t="shared" si="0"/>
        <v>0</v>
      </c>
    </row>
    <row r="8" spans="1:30" s="21" customFormat="1" ht="12.5" x14ac:dyDescent="0.25">
      <c r="A8" s="22" t="s">
        <v>37</v>
      </c>
      <c r="B8" s="23" t="s">
        <v>38</v>
      </c>
      <c r="C8" s="12">
        <v>0</v>
      </c>
      <c r="D8" s="19">
        <v>0</v>
      </c>
      <c r="E8" s="19">
        <v>0</v>
      </c>
      <c r="F8" s="19">
        <v>0</v>
      </c>
      <c r="G8" s="19">
        <v>0</v>
      </c>
      <c r="H8" s="19">
        <f>'[1]FY25 PPSEL Revised'!G23+'[1]FY25 PPSEL Revised'!G24+'[1]FY25 PPSEL Revised'!G25+'[1]FY25 PPSEL Revised'!G26+'[1]FY25 PPSEL Revised'!G27+'[1]FY25 PPSEL Revised'!G31+'[1]FY25 PPSEL Revised'!G30</f>
        <v>443213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19">
        <v>0</v>
      </c>
      <c r="T8" s="19">
        <v>0</v>
      </c>
      <c r="U8" s="19">
        <v>0</v>
      </c>
      <c r="V8" s="19">
        <v>0</v>
      </c>
      <c r="W8" s="19">
        <v>0</v>
      </c>
      <c r="X8" s="19">
        <v>0</v>
      </c>
      <c r="Y8" s="19">
        <v>0</v>
      </c>
      <c r="Z8" s="19">
        <v>0</v>
      </c>
      <c r="AA8" s="19">
        <v>0</v>
      </c>
      <c r="AB8" s="19">
        <v>0</v>
      </c>
      <c r="AC8" s="19">
        <v>0</v>
      </c>
      <c r="AD8" s="20">
        <f t="shared" si="0"/>
        <v>443213</v>
      </c>
    </row>
    <row r="9" spans="1:30" s="21" customFormat="1" ht="12.5" x14ac:dyDescent="0.25">
      <c r="A9" s="22" t="s">
        <v>39</v>
      </c>
      <c r="B9" s="23" t="s">
        <v>40</v>
      </c>
      <c r="C9" s="12">
        <v>0</v>
      </c>
      <c r="D9" s="19">
        <f>'[1]FY25 PPSEL Revised'!G36</f>
        <v>8000</v>
      </c>
      <c r="E9" s="19">
        <v>0</v>
      </c>
      <c r="F9" s="19">
        <v>0</v>
      </c>
      <c r="G9" s="19">
        <v>0</v>
      </c>
      <c r="H9" s="19">
        <f>'[1]FY25 PPSEL Revised'!G35</f>
        <v>65350.29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9">
        <v>0</v>
      </c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19">
        <v>0</v>
      </c>
      <c r="X9" s="19">
        <v>0</v>
      </c>
      <c r="Y9" s="19">
        <v>0</v>
      </c>
      <c r="Z9" s="19">
        <v>0</v>
      </c>
      <c r="AA9" s="19">
        <v>0</v>
      </c>
      <c r="AB9" s="19">
        <v>0</v>
      </c>
      <c r="AC9" s="19">
        <v>0</v>
      </c>
      <c r="AD9" s="20">
        <f t="shared" si="0"/>
        <v>73350.290000000008</v>
      </c>
    </row>
    <row r="10" spans="1:30" s="21" customFormat="1" x14ac:dyDescent="0.3">
      <c r="A10" s="24" t="s">
        <v>41</v>
      </c>
      <c r="B10" s="25"/>
      <c r="C10" s="26">
        <f t="shared" ref="C10:AD10" si="1">SUM(C6:C9)</f>
        <v>0</v>
      </c>
      <c r="D10" s="27">
        <f t="shared" si="1"/>
        <v>539694</v>
      </c>
      <c r="E10" s="27">
        <f t="shared" si="1"/>
        <v>0</v>
      </c>
      <c r="F10" s="27">
        <f t="shared" si="1"/>
        <v>0</v>
      </c>
      <c r="G10" s="27">
        <f t="shared" si="1"/>
        <v>0</v>
      </c>
      <c r="H10" s="27">
        <f t="shared" si="1"/>
        <v>508563.29</v>
      </c>
      <c r="I10" s="27">
        <f t="shared" si="1"/>
        <v>0</v>
      </c>
      <c r="J10" s="27">
        <f t="shared" si="1"/>
        <v>0</v>
      </c>
      <c r="K10" s="27">
        <f t="shared" si="1"/>
        <v>0</v>
      </c>
      <c r="L10" s="27">
        <f t="shared" si="1"/>
        <v>0</v>
      </c>
      <c r="M10" s="27">
        <f t="shared" si="1"/>
        <v>0</v>
      </c>
      <c r="N10" s="27">
        <f t="shared" si="1"/>
        <v>0</v>
      </c>
      <c r="O10" s="27">
        <f t="shared" si="1"/>
        <v>0</v>
      </c>
      <c r="P10" s="27">
        <f t="shared" si="1"/>
        <v>0</v>
      </c>
      <c r="Q10" s="27">
        <f t="shared" si="1"/>
        <v>0</v>
      </c>
      <c r="R10" s="27">
        <f t="shared" si="1"/>
        <v>0</v>
      </c>
      <c r="S10" s="27">
        <f t="shared" si="1"/>
        <v>0</v>
      </c>
      <c r="T10" s="27">
        <f t="shared" si="1"/>
        <v>0</v>
      </c>
      <c r="U10" s="27">
        <f t="shared" si="1"/>
        <v>302895</v>
      </c>
      <c r="V10" s="27">
        <f t="shared" si="1"/>
        <v>0</v>
      </c>
      <c r="W10" s="27">
        <f t="shared" si="1"/>
        <v>0</v>
      </c>
      <c r="X10" s="27">
        <f t="shared" si="1"/>
        <v>0</v>
      </c>
      <c r="Y10" s="27">
        <f t="shared" si="1"/>
        <v>0</v>
      </c>
      <c r="Z10" s="27">
        <f t="shared" si="1"/>
        <v>0</v>
      </c>
      <c r="AA10" s="27">
        <f t="shared" si="1"/>
        <v>0</v>
      </c>
      <c r="AB10" s="27">
        <f t="shared" si="1"/>
        <v>0</v>
      </c>
      <c r="AC10" s="27">
        <f t="shared" si="1"/>
        <v>0</v>
      </c>
      <c r="AD10" s="28">
        <f t="shared" si="1"/>
        <v>1351152.29</v>
      </c>
    </row>
    <row r="11" spans="1:30" s="21" customFormat="1" x14ac:dyDescent="0.3">
      <c r="A11" s="10"/>
      <c r="B11" s="2"/>
      <c r="C11" s="29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20"/>
    </row>
    <row r="12" spans="1:30" s="21" customFormat="1" x14ac:dyDescent="0.3">
      <c r="A12" s="24" t="s">
        <v>42</v>
      </c>
      <c r="B12" s="25"/>
      <c r="C12" s="26">
        <f t="shared" ref="C12:AD12" si="2">C3+C10</f>
        <v>0</v>
      </c>
      <c r="D12" s="27">
        <f t="shared" si="2"/>
        <v>3750583</v>
      </c>
      <c r="E12" s="27">
        <f t="shared" si="2"/>
        <v>0</v>
      </c>
      <c r="F12" s="27">
        <f t="shared" si="2"/>
        <v>0</v>
      </c>
      <c r="G12" s="27">
        <f t="shared" si="2"/>
        <v>0</v>
      </c>
      <c r="H12" s="27">
        <f t="shared" si="2"/>
        <v>508563.29</v>
      </c>
      <c r="I12" s="27">
        <f t="shared" si="2"/>
        <v>0</v>
      </c>
      <c r="J12" s="27">
        <f t="shared" si="2"/>
        <v>0</v>
      </c>
      <c r="K12" s="27">
        <f t="shared" si="2"/>
        <v>0</v>
      </c>
      <c r="L12" s="27">
        <f t="shared" si="2"/>
        <v>0</v>
      </c>
      <c r="M12" s="27">
        <f t="shared" si="2"/>
        <v>0</v>
      </c>
      <c r="N12" s="27">
        <f t="shared" si="2"/>
        <v>0</v>
      </c>
      <c r="O12" s="27">
        <f t="shared" si="2"/>
        <v>0</v>
      </c>
      <c r="P12" s="27">
        <f t="shared" si="2"/>
        <v>0</v>
      </c>
      <c r="Q12" s="27">
        <f t="shared" si="2"/>
        <v>0</v>
      </c>
      <c r="R12" s="27">
        <f t="shared" si="2"/>
        <v>0</v>
      </c>
      <c r="S12" s="27">
        <f t="shared" si="2"/>
        <v>0</v>
      </c>
      <c r="T12" s="27">
        <f t="shared" si="2"/>
        <v>0</v>
      </c>
      <c r="U12" s="27">
        <f t="shared" si="2"/>
        <v>328844</v>
      </c>
      <c r="V12" s="27">
        <f t="shared" si="2"/>
        <v>0</v>
      </c>
      <c r="W12" s="27">
        <f t="shared" si="2"/>
        <v>0</v>
      </c>
      <c r="X12" s="27">
        <f t="shared" si="2"/>
        <v>0</v>
      </c>
      <c r="Y12" s="27">
        <f t="shared" si="2"/>
        <v>0</v>
      </c>
      <c r="Z12" s="27">
        <f t="shared" si="2"/>
        <v>0</v>
      </c>
      <c r="AA12" s="27">
        <f t="shared" si="2"/>
        <v>0</v>
      </c>
      <c r="AB12" s="27">
        <f t="shared" si="2"/>
        <v>0</v>
      </c>
      <c r="AC12" s="27">
        <f t="shared" si="2"/>
        <v>0</v>
      </c>
      <c r="AD12" s="28">
        <f t="shared" si="2"/>
        <v>4587990.29</v>
      </c>
    </row>
    <row r="13" spans="1:30" s="21" customFormat="1" x14ac:dyDescent="0.3">
      <c r="A13" s="10" t="s">
        <v>43</v>
      </c>
      <c r="B13" s="2"/>
      <c r="C13" s="29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20"/>
    </row>
    <row r="14" spans="1:30" s="21" customFormat="1" ht="12.5" x14ac:dyDescent="0.25">
      <c r="A14" s="31" t="s">
        <v>44</v>
      </c>
      <c r="B14" s="23" t="s">
        <v>45</v>
      </c>
      <c r="C14" s="12">
        <v>0</v>
      </c>
      <c r="D14" s="19">
        <f>'[1]FY25 PPSEL Revised'!G40</f>
        <v>4392852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19">
        <v>0</v>
      </c>
      <c r="T14" s="19">
        <v>0</v>
      </c>
      <c r="U14" s="19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20">
        <f t="shared" si="0"/>
        <v>4392852</v>
      </c>
    </row>
    <row r="15" spans="1:30" s="21" customFormat="1" ht="12.5" x14ac:dyDescent="0.25">
      <c r="A15" s="31" t="s">
        <v>46</v>
      </c>
      <c r="B15" s="23" t="s">
        <v>47</v>
      </c>
      <c r="C15" s="12">
        <v>0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9">
        <v>0</v>
      </c>
      <c r="R15" s="19">
        <v>0</v>
      </c>
      <c r="S15" s="19">
        <v>0</v>
      </c>
      <c r="T15" s="19">
        <v>0</v>
      </c>
      <c r="U15" s="19">
        <v>0</v>
      </c>
      <c r="V15" s="19">
        <v>0</v>
      </c>
      <c r="W15" s="19">
        <v>0</v>
      </c>
      <c r="X15" s="19">
        <v>0</v>
      </c>
      <c r="Y15" s="19">
        <v>0</v>
      </c>
      <c r="Z15" s="19">
        <v>0</v>
      </c>
      <c r="AA15" s="19">
        <v>0</v>
      </c>
      <c r="AB15" s="19">
        <v>0</v>
      </c>
      <c r="AC15" s="19">
        <v>0</v>
      </c>
      <c r="AD15" s="20">
        <f t="shared" si="0"/>
        <v>0</v>
      </c>
    </row>
    <row r="16" spans="1:30" s="21" customFormat="1" ht="37.5" x14ac:dyDescent="0.25">
      <c r="A16" s="31" t="s">
        <v>48</v>
      </c>
      <c r="B16" s="23" t="s">
        <v>49</v>
      </c>
      <c r="C16" s="12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  <c r="AA16" s="19">
        <v>0</v>
      </c>
      <c r="AB16" s="19">
        <v>0</v>
      </c>
      <c r="AC16" s="19">
        <v>0</v>
      </c>
      <c r="AD16" s="20">
        <f t="shared" si="0"/>
        <v>0</v>
      </c>
    </row>
    <row r="17" spans="1:33" s="21" customFormat="1" x14ac:dyDescent="0.3">
      <c r="A17" s="10"/>
      <c r="B17" s="2"/>
      <c r="C17" s="29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20"/>
    </row>
    <row r="18" spans="1:33" s="21" customFormat="1" ht="39" x14ac:dyDescent="0.3">
      <c r="A18" s="24" t="s">
        <v>50</v>
      </c>
      <c r="B18" s="25"/>
      <c r="C18" s="26">
        <f t="shared" ref="C18:AD18" si="3">C12+C14+C15+C16</f>
        <v>0</v>
      </c>
      <c r="D18" s="27">
        <f t="shared" si="3"/>
        <v>8143435</v>
      </c>
      <c r="E18" s="27">
        <f t="shared" si="3"/>
        <v>0</v>
      </c>
      <c r="F18" s="27">
        <f t="shared" si="3"/>
        <v>0</v>
      </c>
      <c r="G18" s="27">
        <f t="shared" si="3"/>
        <v>0</v>
      </c>
      <c r="H18" s="27">
        <f t="shared" si="3"/>
        <v>508563.29</v>
      </c>
      <c r="I18" s="27">
        <f t="shared" si="3"/>
        <v>0</v>
      </c>
      <c r="J18" s="27">
        <f t="shared" si="3"/>
        <v>0</v>
      </c>
      <c r="K18" s="27">
        <f t="shared" si="3"/>
        <v>0</v>
      </c>
      <c r="L18" s="27">
        <f t="shared" si="3"/>
        <v>0</v>
      </c>
      <c r="M18" s="27">
        <f t="shared" si="3"/>
        <v>0</v>
      </c>
      <c r="N18" s="27">
        <f t="shared" si="3"/>
        <v>0</v>
      </c>
      <c r="O18" s="27">
        <f t="shared" si="3"/>
        <v>0</v>
      </c>
      <c r="P18" s="27">
        <f t="shared" si="3"/>
        <v>0</v>
      </c>
      <c r="Q18" s="27">
        <f t="shared" si="3"/>
        <v>0</v>
      </c>
      <c r="R18" s="27">
        <f t="shared" si="3"/>
        <v>0</v>
      </c>
      <c r="S18" s="27">
        <f t="shared" si="3"/>
        <v>0</v>
      </c>
      <c r="T18" s="27">
        <f t="shared" si="3"/>
        <v>0</v>
      </c>
      <c r="U18" s="27">
        <f t="shared" si="3"/>
        <v>328844</v>
      </c>
      <c r="V18" s="27">
        <f t="shared" si="3"/>
        <v>0</v>
      </c>
      <c r="W18" s="27">
        <f t="shared" si="3"/>
        <v>0</v>
      </c>
      <c r="X18" s="27">
        <f t="shared" si="3"/>
        <v>0</v>
      </c>
      <c r="Y18" s="27">
        <f t="shared" si="3"/>
        <v>0</v>
      </c>
      <c r="Z18" s="27">
        <f t="shared" si="3"/>
        <v>0</v>
      </c>
      <c r="AA18" s="27">
        <f t="shared" si="3"/>
        <v>0</v>
      </c>
      <c r="AB18" s="27">
        <f t="shared" si="3"/>
        <v>0</v>
      </c>
      <c r="AC18" s="27">
        <f t="shared" si="3"/>
        <v>0</v>
      </c>
      <c r="AD18" s="28">
        <f t="shared" si="3"/>
        <v>8980842.2899999991</v>
      </c>
    </row>
    <row r="19" spans="1:33" s="21" customFormat="1" x14ac:dyDescent="0.3">
      <c r="A19" s="10"/>
      <c r="B19" s="2"/>
      <c r="C19" s="29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20"/>
    </row>
    <row r="20" spans="1:33" s="21" customFormat="1" x14ac:dyDescent="0.3">
      <c r="A20" s="10" t="s">
        <v>51</v>
      </c>
      <c r="B20" s="2"/>
      <c r="C20" s="29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20"/>
    </row>
    <row r="21" spans="1:33" s="21" customFormat="1" x14ac:dyDescent="0.3">
      <c r="A21" s="10" t="s">
        <v>52</v>
      </c>
      <c r="B21" s="2"/>
      <c r="C21" s="29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20"/>
    </row>
    <row r="22" spans="1:33" s="21" customFormat="1" ht="12.5" x14ac:dyDescent="0.25">
      <c r="A22" s="22" t="s">
        <v>53</v>
      </c>
      <c r="B22" s="23" t="s">
        <v>54</v>
      </c>
      <c r="C22" s="12">
        <v>0</v>
      </c>
      <c r="D22" s="33">
        <f>'[1]FY25 PPSEL Revised'!G48+'[1]FY25 PPSEL Revised'!G52+'[1]FY25 PPSEL Revised'!G57+'[1]FY25 PPSEL Revised'!G58+'[1]FY25 PPSEL Revised'!G113+'[1]FY25 PPSEL Revised'!G114+'[1]FY25 PPSEL Revised'!G115+'[1]FY25 PPSEL Revised'!G120+'[1]FY25 PPSEL Revised'!G121+58894</f>
        <v>1985370.74</v>
      </c>
      <c r="E22" s="33">
        <v>0</v>
      </c>
      <c r="F22" s="33">
        <v>0</v>
      </c>
      <c r="G22" s="33">
        <v>0</v>
      </c>
      <c r="H22" s="33">
        <f>'[1]FY25 PPSEL Revised'!G51+'[1]FY25 PPSEL Revised'!G59-58894</f>
        <v>246739.45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0</v>
      </c>
      <c r="AC22" s="19">
        <v>0</v>
      </c>
      <c r="AD22" s="20">
        <f t="shared" si="0"/>
        <v>2232110.19</v>
      </c>
      <c r="AG22" s="34"/>
    </row>
    <row r="23" spans="1:33" s="21" customFormat="1" ht="12.5" x14ac:dyDescent="0.25">
      <c r="A23" s="22" t="s">
        <v>55</v>
      </c>
      <c r="B23" s="23" t="s">
        <v>56</v>
      </c>
      <c r="C23" s="12">
        <v>0</v>
      </c>
      <c r="D23" s="33">
        <f>'[1]FY25 PPSEL Revised'!G65+'[1]FY25 PPSEL Revised'!G66+'[1]FY25 PPSEL Revised'!G67+'[1]FY25 PPSEL Revised'!G71+'[1]FY25 PPSEL Revised'!G72+'[1]FY25 PPSEL Revised'!G76+'[1]FY25 PPSEL Revised'!G77+'[1]FY25 PPSEL Revised'!G78+'[1]FY25 PPSEL Revised'!G83+'[1]FY25 PPSEL Revised'!G84+'[1]FY25 PPSEL Revised'!G85+'[1]FY25 PPSEL Revised'!G89+'[1]FY25 PPSEL Revised'!G90+'[1]FY25 PPSEL Revised'!G91+'[1]FY25 PPSEL Revised'!G96+'[1]FY25 PPSEL Revised'!G97+'[1]FY25 PPSEL Revised'!G98+'[1]FY25 PPSEL Revised'!G102+'[1]FY25 PPSEL Revised'!G103+'[1]FY25 PPSEL Revised'!G104+'[1]FY25 PPSEL Revised'!G107+'[1]FY25 PPSEL Revised'!G108</f>
        <v>685115.458415</v>
      </c>
      <c r="E23" s="33">
        <v>0</v>
      </c>
      <c r="F23" s="33">
        <v>0</v>
      </c>
      <c r="G23" s="33">
        <v>0</v>
      </c>
      <c r="H23" s="33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19">
        <v>0</v>
      </c>
      <c r="Y23" s="19">
        <v>0</v>
      </c>
      <c r="Z23" s="19">
        <v>0</v>
      </c>
      <c r="AA23" s="19">
        <v>0</v>
      </c>
      <c r="AB23" s="19">
        <v>0</v>
      </c>
      <c r="AC23" s="19">
        <v>0</v>
      </c>
      <c r="AD23" s="20">
        <f t="shared" si="0"/>
        <v>685115.458415</v>
      </c>
      <c r="AG23" s="34"/>
    </row>
    <row r="24" spans="1:33" s="21" customFormat="1" ht="12.5" x14ac:dyDescent="0.25">
      <c r="A24" s="22" t="s">
        <v>57</v>
      </c>
      <c r="B24" s="23" t="s">
        <v>58</v>
      </c>
      <c r="C24" s="12">
        <v>0</v>
      </c>
      <c r="D24" s="33">
        <f>'[1]FY25 PPSEL Revised'!G128</f>
        <v>60000</v>
      </c>
      <c r="E24" s="33">
        <v>0</v>
      </c>
      <c r="F24" s="33">
        <v>0</v>
      </c>
      <c r="G24" s="33">
        <v>0</v>
      </c>
      <c r="H24" s="33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19">
        <v>0</v>
      </c>
      <c r="U24" s="19">
        <v>0</v>
      </c>
      <c r="V24" s="19">
        <v>0</v>
      </c>
      <c r="W24" s="19">
        <v>0</v>
      </c>
      <c r="X24" s="19">
        <v>0</v>
      </c>
      <c r="Y24" s="19">
        <v>0</v>
      </c>
      <c r="Z24" s="19">
        <v>0</v>
      </c>
      <c r="AA24" s="19">
        <v>0</v>
      </c>
      <c r="AB24" s="19">
        <v>0</v>
      </c>
      <c r="AC24" s="19">
        <v>0</v>
      </c>
      <c r="AD24" s="20">
        <f t="shared" si="0"/>
        <v>60000</v>
      </c>
      <c r="AG24" s="34"/>
    </row>
    <row r="25" spans="1:33" s="21" customFormat="1" ht="12.5" x14ac:dyDescent="0.25">
      <c r="A25" s="22" t="s">
        <v>59</v>
      </c>
      <c r="B25" s="23" t="s">
        <v>60</v>
      </c>
      <c r="C25" s="12">
        <v>0</v>
      </c>
      <c r="D25" s="19">
        <f>'[1]FY25 PPSEL Revised'!G170+'[1]FY25 PPSEL Revised'!G171+'[1]FY25 PPSEL Revised'!G174+'[1]FY25 PPSEL Revised'!G175+'[1]FY25 PPSEL Revised'!G176+'[1]FY25 PPSEL Revised'!G179+'[1]FY25 PPSEL Revised'!G180+'[1]FY25 PPSEL Revised'!G185+'[1]FY25 PPSEL Revised'!G189+'[1]FY25 PPSEL Revised'!G190</f>
        <v>108300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  <c r="X25" s="19">
        <v>0</v>
      </c>
      <c r="Y25" s="19">
        <v>0</v>
      </c>
      <c r="Z25" s="19">
        <v>0</v>
      </c>
      <c r="AA25" s="19">
        <v>0</v>
      </c>
      <c r="AB25" s="19">
        <v>0</v>
      </c>
      <c r="AC25" s="19">
        <v>0</v>
      </c>
      <c r="AD25" s="20">
        <f t="shared" si="0"/>
        <v>108300</v>
      </c>
      <c r="AG25" s="34"/>
    </row>
    <row r="26" spans="1:33" s="21" customFormat="1" ht="12.5" x14ac:dyDescent="0.25">
      <c r="A26" s="22" t="s">
        <v>61</v>
      </c>
      <c r="B26" s="23" t="s">
        <v>62</v>
      </c>
      <c r="C26" s="12">
        <v>0</v>
      </c>
      <c r="D26" s="19">
        <f>'[1]FY25 PPSEL Revised'!G196</f>
        <v>75000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20">
        <f t="shared" si="0"/>
        <v>75000</v>
      </c>
      <c r="AG26" s="34"/>
    </row>
    <row r="27" spans="1:33" s="21" customFormat="1" ht="12.5" x14ac:dyDescent="0.25">
      <c r="A27" s="22" t="s">
        <v>63</v>
      </c>
      <c r="B27" s="23" t="s">
        <v>64</v>
      </c>
      <c r="C27" s="12">
        <v>0</v>
      </c>
      <c r="D27" s="19">
        <f>'[1]FY25 PPSEL Revised'!G203</f>
        <v>1000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  <c r="X27" s="19">
        <v>0</v>
      </c>
      <c r="Y27" s="19">
        <v>0</v>
      </c>
      <c r="Z27" s="19">
        <v>0</v>
      </c>
      <c r="AA27" s="19">
        <v>0</v>
      </c>
      <c r="AB27" s="19">
        <v>0</v>
      </c>
      <c r="AC27" s="19">
        <v>0</v>
      </c>
      <c r="AD27" s="20">
        <f t="shared" si="0"/>
        <v>1000</v>
      </c>
    </row>
    <row r="28" spans="1:33" s="21" customFormat="1" x14ac:dyDescent="0.3">
      <c r="A28" s="35" t="s">
        <v>65</v>
      </c>
      <c r="B28" s="25"/>
      <c r="C28" s="26">
        <f t="shared" ref="C28:AD28" si="4">SUM(C22:C27)</f>
        <v>0</v>
      </c>
      <c r="D28" s="27">
        <f t="shared" si="4"/>
        <v>2914786.198415</v>
      </c>
      <c r="E28" s="27">
        <f t="shared" si="4"/>
        <v>0</v>
      </c>
      <c r="F28" s="27">
        <f t="shared" si="4"/>
        <v>0</v>
      </c>
      <c r="G28" s="27">
        <f t="shared" si="4"/>
        <v>0</v>
      </c>
      <c r="H28" s="27">
        <f t="shared" si="4"/>
        <v>246739.45</v>
      </c>
      <c r="I28" s="27">
        <f t="shared" si="4"/>
        <v>0</v>
      </c>
      <c r="J28" s="27">
        <f t="shared" ref="J28" si="5">SUM(J22:J27)</f>
        <v>0</v>
      </c>
      <c r="K28" s="27">
        <f t="shared" si="4"/>
        <v>0</v>
      </c>
      <c r="L28" s="27">
        <f t="shared" si="4"/>
        <v>0</v>
      </c>
      <c r="M28" s="27">
        <f t="shared" si="4"/>
        <v>0</v>
      </c>
      <c r="N28" s="27">
        <f t="shared" si="4"/>
        <v>0</v>
      </c>
      <c r="O28" s="27">
        <f t="shared" si="4"/>
        <v>0</v>
      </c>
      <c r="P28" s="27">
        <f t="shared" si="4"/>
        <v>0</v>
      </c>
      <c r="Q28" s="27">
        <f t="shared" si="4"/>
        <v>0</v>
      </c>
      <c r="R28" s="27">
        <f t="shared" si="4"/>
        <v>0</v>
      </c>
      <c r="S28" s="27">
        <f t="shared" si="4"/>
        <v>0</v>
      </c>
      <c r="T28" s="27">
        <f t="shared" si="4"/>
        <v>0</v>
      </c>
      <c r="U28" s="27">
        <f t="shared" si="4"/>
        <v>0</v>
      </c>
      <c r="V28" s="27">
        <f t="shared" si="4"/>
        <v>0</v>
      </c>
      <c r="W28" s="27">
        <f t="shared" si="4"/>
        <v>0</v>
      </c>
      <c r="X28" s="27">
        <f t="shared" si="4"/>
        <v>0</v>
      </c>
      <c r="Y28" s="27">
        <f t="shared" si="4"/>
        <v>0</v>
      </c>
      <c r="Z28" s="27">
        <f t="shared" si="4"/>
        <v>0</v>
      </c>
      <c r="AA28" s="27">
        <f t="shared" si="4"/>
        <v>0</v>
      </c>
      <c r="AB28" s="27">
        <f t="shared" si="4"/>
        <v>0</v>
      </c>
      <c r="AC28" s="27">
        <f t="shared" si="4"/>
        <v>0</v>
      </c>
      <c r="AD28" s="28">
        <f t="shared" si="4"/>
        <v>3161525.6484150002</v>
      </c>
      <c r="AG28" s="34"/>
    </row>
    <row r="29" spans="1:33" s="21" customFormat="1" x14ac:dyDescent="0.3">
      <c r="A29" s="10" t="s">
        <v>66</v>
      </c>
      <c r="B29" s="2"/>
      <c r="C29" s="29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20"/>
    </row>
    <row r="30" spans="1:33" s="21" customFormat="1" x14ac:dyDescent="0.3">
      <c r="A30" s="10" t="s">
        <v>67</v>
      </c>
      <c r="B30" s="2"/>
      <c r="C30" s="29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20"/>
    </row>
    <row r="31" spans="1:33" s="21" customFormat="1" ht="12.5" x14ac:dyDescent="0.25">
      <c r="A31" s="22" t="s">
        <v>53</v>
      </c>
      <c r="B31" s="23" t="s">
        <v>54</v>
      </c>
      <c r="C31" s="12">
        <v>0</v>
      </c>
      <c r="D31" s="19">
        <f>'[1]FY25 PPSEL Revised'!G116+'[1]FY25 PPSEL Revised'!G117+'[1]FY25 PPSEL Revised'!G118+'[1]FY25 PPSEL Revised'!G53</f>
        <v>102338</v>
      </c>
      <c r="E31" s="19">
        <v>0</v>
      </c>
      <c r="F31" s="19">
        <v>0</v>
      </c>
      <c r="G31" s="19">
        <v>0</v>
      </c>
      <c r="H31" s="19">
        <f>'[1]FY25 PPSEL Revised'!G54+'[1]FY25 PPSEL Revised'!G55</f>
        <v>106287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  <c r="T31" s="19">
        <v>0</v>
      </c>
      <c r="U31" s="19">
        <v>0</v>
      </c>
      <c r="V31" s="19">
        <v>0</v>
      </c>
      <c r="W31" s="19">
        <v>0</v>
      </c>
      <c r="X31" s="19">
        <v>0</v>
      </c>
      <c r="Y31" s="19">
        <v>0</v>
      </c>
      <c r="Z31" s="19">
        <v>0</v>
      </c>
      <c r="AA31" s="19">
        <v>0</v>
      </c>
      <c r="AB31" s="19">
        <v>0</v>
      </c>
      <c r="AC31" s="19">
        <v>0</v>
      </c>
      <c r="AD31" s="20">
        <f t="shared" si="0"/>
        <v>208625</v>
      </c>
    </row>
    <row r="32" spans="1:33" s="21" customFormat="1" ht="12.5" x14ac:dyDescent="0.25">
      <c r="A32" s="22" t="s">
        <v>55</v>
      </c>
      <c r="B32" s="23" t="s">
        <v>56</v>
      </c>
      <c r="C32" s="12">
        <v>0</v>
      </c>
      <c r="D32" s="19">
        <f>'[1]FY25 PPSEL Revised'!G68+'[1]FY25 PPSEL Revised'!G69+'[1]FY25 PPSEL Revised'!G70+'[1]FY25 PPSEL Revised'!G79+'[1]FY25 PPSEL Revised'!G80+'[1]FY25 PPSEL Revised'!G81+'[1]FY25 PPSEL Revised'!G92+'[1]FY25 PPSEL Revised'!G93+'[1]FY25 PPSEL Revised'!G94+'[1]FY25 PPSEL Revised'!G105+'[1]FY25 PPSEL Revised'!G106</f>
        <v>63170.841499999995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U32" s="19">
        <v>0</v>
      </c>
      <c r="V32" s="19">
        <v>0</v>
      </c>
      <c r="W32" s="19">
        <v>0</v>
      </c>
      <c r="X32" s="19">
        <v>0</v>
      </c>
      <c r="Y32" s="19">
        <v>0</v>
      </c>
      <c r="Z32" s="19">
        <v>0</v>
      </c>
      <c r="AA32" s="19">
        <v>0</v>
      </c>
      <c r="AB32" s="19">
        <v>0</v>
      </c>
      <c r="AC32" s="19">
        <v>0</v>
      </c>
      <c r="AD32" s="20">
        <f t="shared" si="0"/>
        <v>63170.841499999995</v>
      </c>
    </row>
    <row r="33" spans="1:30" s="21" customFormat="1" ht="12.5" x14ac:dyDescent="0.25">
      <c r="A33" s="22" t="s">
        <v>57</v>
      </c>
      <c r="B33" s="23" t="s">
        <v>58</v>
      </c>
      <c r="C33" s="12">
        <v>0</v>
      </c>
      <c r="D33" s="33">
        <f>'[1]FY25 PPSEL Revised'!G131+'[1]FY25 PPSEL Revised'!G132+'[1]FY25 PPSEL Revised'!G133+'[1]FY25 PPSEL Revised'!G134</f>
        <v>30050</v>
      </c>
      <c r="E33" s="19">
        <v>0</v>
      </c>
      <c r="F33" s="19">
        <v>0</v>
      </c>
      <c r="G33" s="19">
        <v>0</v>
      </c>
      <c r="H33" s="33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19">
        <v>0</v>
      </c>
      <c r="W33" s="19">
        <v>0</v>
      </c>
      <c r="X33" s="19">
        <v>0</v>
      </c>
      <c r="Y33" s="19">
        <v>0</v>
      </c>
      <c r="Z33" s="19">
        <v>0</v>
      </c>
      <c r="AA33" s="19">
        <v>0</v>
      </c>
      <c r="AB33" s="19">
        <v>0</v>
      </c>
      <c r="AC33" s="19">
        <v>0</v>
      </c>
      <c r="AD33" s="20">
        <f t="shared" si="0"/>
        <v>30050</v>
      </c>
    </row>
    <row r="34" spans="1:30" s="21" customFormat="1" ht="12.5" x14ac:dyDescent="0.25">
      <c r="A34" s="22" t="s">
        <v>59</v>
      </c>
      <c r="B34" s="23" t="s">
        <v>60</v>
      </c>
      <c r="C34" s="12">
        <v>0</v>
      </c>
      <c r="D34" s="19">
        <f>'[1]FY25 PPSEL Revised'!G181</f>
        <v>1000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  <c r="T34" s="19">
        <v>0</v>
      </c>
      <c r="U34" s="19">
        <v>0</v>
      </c>
      <c r="V34" s="19">
        <v>0</v>
      </c>
      <c r="W34" s="19">
        <v>0</v>
      </c>
      <c r="X34" s="19">
        <v>0</v>
      </c>
      <c r="Y34" s="19">
        <v>0</v>
      </c>
      <c r="Z34" s="19">
        <v>0</v>
      </c>
      <c r="AA34" s="19">
        <v>0</v>
      </c>
      <c r="AB34" s="19">
        <v>0</v>
      </c>
      <c r="AC34" s="19">
        <v>0</v>
      </c>
      <c r="AD34" s="20">
        <f t="shared" si="0"/>
        <v>1000</v>
      </c>
    </row>
    <row r="35" spans="1:30" s="21" customFormat="1" ht="12.5" x14ac:dyDescent="0.25">
      <c r="A35" s="22" t="s">
        <v>61</v>
      </c>
      <c r="B35" s="23" t="s">
        <v>62</v>
      </c>
      <c r="C35" s="12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9">
        <v>0</v>
      </c>
      <c r="W35" s="19">
        <v>0</v>
      </c>
      <c r="X35" s="19">
        <v>0</v>
      </c>
      <c r="Y35" s="19">
        <v>0</v>
      </c>
      <c r="Z35" s="19">
        <v>0</v>
      </c>
      <c r="AA35" s="19">
        <v>0</v>
      </c>
      <c r="AB35" s="19">
        <v>0</v>
      </c>
      <c r="AC35" s="19">
        <v>0</v>
      </c>
      <c r="AD35" s="20">
        <f t="shared" si="0"/>
        <v>0</v>
      </c>
    </row>
    <row r="36" spans="1:30" s="21" customFormat="1" ht="12.5" x14ac:dyDescent="0.25">
      <c r="A36" s="22" t="s">
        <v>63</v>
      </c>
      <c r="B36" s="23" t="s">
        <v>64</v>
      </c>
      <c r="C36" s="12"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9">
        <v>0</v>
      </c>
      <c r="W36" s="19">
        <v>0</v>
      </c>
      <c r="X36" s="19">
        <v>0</v>
      </c>
      <c r="Y36" s="19">
        <v>0</v>
      </c>
      <c r="Z36" s="19">
        <v>0</v>
      </c>
      <c r="AA36" s="19">
        <v>0</v>
      </c>
      <c r="AB36" s="19">
        <v>0</v>
      </c>
      <c r="AC36" s="19">
        <v>0</v>
      </c>
      <c r="AD36" s="20">
        <f t="shared" si="0"/>
        <v>0</v>
      </c>
    </row>
    <row r="37" spans="1:30" s="21" customFormat="1" x14ac:dyDescent="0.3">
      <c r="A37" s="35" t="s">
        <v>68</v>
      </c>
      <c r="B37" s="25"/>
      <c r="C37" s="26">
        <f t="shared" ref="C37:AD37" si="6">SUM(C31:C36)</f>
        <v>0</v>
      </c>
      <c r="D37" s="27">
        <f t="shared" si="6"/>
        <v>196558.84149999998</v>
      </c>
      <c r="E37" s="27">
        <f t="shared" si="6"/>
        <v>0</v>
      </c>
      <c r="F37" s="27">
        <f t="shared" si="6"/>
        <v>0</v>
      </c>
      <c r="G37" s="27">
        <f t="shared" si="6"/>
        <v>0</v>
      </c>
      <c r="H37" s="27">
        <f t="shared" si="6"/>
        <v>106287</v>
      </c>
      <c r="I37" s="27">
        <f t="shared" si="6"/>
        <v>0</v>
      </c>
      <c r="J37" s="27">
        <f t="shared" si="6"/>
        <v>0</v>
      </c>
      <c r="K37" s="27">
        <f t="shared" si="6"/>
        <v>0</v>
      </c>
      <c r="L37" s="27">
        <f t="shared" si="6"/>
        <v>0</v>
      </c>
      <c r="M37" s="27">
        <f t="shared" si="6"/>
        <v>0</v>
      </c>
      <c r="N37" s="27">
        <f t="shared" si="6"/>
        <v>0</v>
      </c>
      <c r="O37" s="27">
        <f t="shared" si="6"/>
        <v>0</v>
      </c>
      <c r="P37" s="27">
        <f t="shared" si="6"/>
        <v>0</v>
      </c>
      <c r="Q37" s="27">
        <f t="shared" si="6"/>
        <v>0</v>
      </c>
      <c r="R37" s="27">
        <f t="shared" si="6"/>
        <v>0</v>
      </c>
      <c r="S37" s="27">
        <f t="shared" si="6"/>
        <v>0</v>
      </c>
      <c r="T37" s="27">
        <f t="shared" si="6"/>
        <v>0</v>
      </c>
      <c r="U37" s="27">
        <f t="shared" si="6"/>
        <v>0</v>
      </c>
      <c r="V37" s="27">
        <f t="shared" si="6"/>
        <v>0</v>
      </c>
      <c r="W37" s="27">
        <f t="shared" si="6"/>
        <v>0</v>
      </c>
      <c r="X37" s="27">
        <f t="shared" si="6"/>
        <v>0</v>
      </c>
      <c r="Y37" s="27">
        <f t="shared" si="6"/>
        <v>0</v>
      </c>
      <c r="Z37" s="27">
        <f t="shared" si="6"/>
        <v>0</v>
      </c>
      <c r="AA37" s="27">
        <f t="shared" si="6"/>
        <v>0</v>
      </c>
      <c r="AB37" s="27">
        <f t="shared" si="6"/>
        <v>0</v>
      </c>
      <c r="AC37" s="27">
        <f t="shared" si="6"/>
        <v>0</v>
      </c>
      <c r="AD37" s="28">
        <f t="shared" si="6"/>
        <v>302845.84149999998</v>
      </c>
    </row>
    <row r="38" spans="1:30" s="21" customFormat="1" x14ac:dyDescent="0.3">
      <c r="A38" s="10"/>
      <c r="B38" s="2"/>
      <c r="C38" s="29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20"/>
    </row>
    <row r="39" spans="1:30" s="21" customFormat="1" x14ac:dyDescent="0.3">
      <c r="A39" s="10" t="s">
        <v>69</v>
      </c>
      <c r="B39" s="2"/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20"/>
    </row>
    <row r="40" spans="1:30" s="21" customFormat="1" ht="12.5" x14ac:dyDescent="0.25">
      <c r="A40" s="22" t="s">
        <v>53</v>
      </c>
      <c r="B40" s="23" t="s">
        <v>54</v>
      </c>
      <c r="C40" s="12"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  <c r="R40" s="19">
        <v>0</v>
      </c>
      <c r="S40" s="19">
        <v>0</v>
      </c>
      <c r="T40" s="19">
        <v>0</v>
      </c>
      <c r="U40" s="19">
        <v>0</v>
      </c>
      <c r="V40" s="19">
        <v>0</v>
      </c>
      <c r="W40" s="19">
        <v>0</v>
      </c>
      <c r="X40" s="19">
        <v>0</v>
      </c>
      <c r="Y40" s="19">
        <v>0</v>
      </c>
      <c r="Z40" s="19">
        <v>0</v>
      </c>
      <c r="AA40" s="19">
        <v>0</v>
      </c>
      <c r="AB40" s="19">
        <v>0</v>
      </c>
      <c r="AC40" s="19">
        <v>0</v>
      </c>
      <c r="AD40" s="20">
        <f t="shared" si="0"/>
        <v>0</v>
      </c>
    </row>
    <row r="41" spans="1:30" s="21" customFormat="1" ht="12.5" x14ac:dyDescent="0.25">
      <c r="A41" s="22" t="s">
        <v>55</v>
      </c>
      <c r="B41" s="23" t="s">
        <v>56</v>
      </c>
      <c r="C41" s="12">
        <v>0</v>
      </c>
      <c r="D41" s="19"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>
        <v>0</v>
      </c>
      <c r="R41" s="19">
        <v>0</v>
      </c>
      <c r="S41" s="19">
        <v>0</v>
      </c>
      <c r="T41" s="19">
        <v>0</v>
      </c>
      <c r="U41" s="19">
        <v>0</v>
      </c>
      <c r="V41" s="19">
        <v>0</v>
      </c>
      <c r="W41" s="19">
        <v>0</v>
      </c>
      <c r="X41" s="19">
        <v>0</v>
      </c>
      <c r="Y41" s="19">
        <v>0</v>
      </c>
      <c r="Z41" s="19">
        <v>0</v>
      </c>
      <c r="AA41" s="19">
        <v>0</v>
      </c>
      <c r="AB41" s="19">
        <v>0</v>
      </c>
      <c r="AC41" s="19">
        <v>0</v>
      </c>
      <c r="AD41" s="20">
        <f t="shared" si="0"/>
        <v>0</v>
      </c>
    </row>
    <row r="42" spans="1:30" s="21" customFormat="1" ht="12.5" x14ac:dyDescent="0.25">
      <c r="A42" s="22" t="s">
        <v>57</v>
      </c>
      <c r="B42" s="23" t="s">
        <v>58</v>
      </c>
      <c r="C42" s="12">
        <v>0</v>
      </c>
      <c r="D42" s="33">
        <f>'[1]FY25 PPSEL Revised'!G127+'[1]FY25 PPSEL Revised'!G137+'[1]FY25 PPSEL Revised'!G140+'[1]FY25 PPSEL Revised'!G159+'[1]FY25 PPSEL Revised'!G162+'[1]FY25 PPSEL Revised'!G163</f>
        <v>72000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R42" s="19">
        <v>0</v>
      </c>
      <c r="S42" s="19">
        <v>0</v>
      </c>
      <c r="T42" s="19">
        <v>0</v>
      </c>
      <c r="U42" s="19">
        <v>0</v>
      </c>
      <c r="V42" s="19">
        <v>0</v>
      </c>
      <c r="W42" s="19">
        <v>0</v>
      </c>
      <c r="X42" s="19">
        <v>0</v>
      </c>
      <c r="Y42" s="19">
        <v>0</v>
      </c>
      <c r="Z42" s="19">
        <v>0</v>
      </c>
      <c r="AA42" s="19">
        <v>0</v>
      </c>
      <c r="AB42" s="19">
        <v>0</v>
      </c>
      <c r="AC42" s="19">
        <v>0</v>
      </c>
      <c r="AD42" s="20">
        <f t="shared" si="0"/>
        <v>72000</v>
      </c>
    </row>
    <row r="43" spans="1:30" s="21" customFormat="1" ht="12.5" x14ac:dyDescent="0.25">
      <c r="A43" s="22" t="s">
        <v>59</v>
      </c>
      <c r="B43" s="23" t="s">
        <v>60</v>
      </c>
      <c r="C43" s="12">
        <v>0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  <c r="V43" s="19">
        <v>0</v>
      </c>
      <c r="W43" s="19">
        <v>0</v>
      </c>
      <c r="X43" s="19">
        <v>0</v>
      </c>
      <c r="Y43" s="19">
        <v>0</v>
      </c>
      <c r="Z43" s="19">
        <v>0</v>
      </c>
      <c r="AA43" s="19">
        <v>0</v>
      </c>
      <c r="AB43" s="19">
        <v>0</v>
      </c>
      <c r="AC43" s="19">
        <v>0</v>
      </c>
      <c r="AD43" s="20">
        <f t="shared" si="0"/>
        <v>0</v>
      </c>
    </row>
    <row r="44" spans="1:30" s="21" customFormat="1" ht="12.5" x14ac:dyDescent="0.25">
      <c r="A44" s="22" t="s">
        <v>61</v>
      </c>
      <c r="B44" s="23" t="s">
        <v>62</v>
      </c>
      <c r="C44" s="12">
        <v>0</v>
      </c>
      <c r="D44" s="19"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0</v>
      </c>
      <c r="T44" s="19">
        <v>0</v>
      </c>
      <c r="U44" s="19">
        <v>0</v>
      </c>
      <c r="V44" s="19">
        <v>0</v>
      </c>
      <c r="W44" s="19">
        <v>0</v>
      </c>
      <c r="X44" s="19">
        <v>0</v>
      </c>
      <c r="Y44" s="19">
        <v>0</v>
      </c>
      <c r="Z44" s="19">
        <v>0</v>
      </c>
      <c r="AA44" s="19">
        <v>0</v>
      </c>
      <c r="AB44" s="19">
        <v>0</v>
      </c>
      <c r="AC44" s="19">
        <v>0</v>
      </c>
      <c r="AD44" s="20">
        <f t="shared" si="0"/>
        <v>0</v>
      </c>
    </row>
    <row r="45" spans="1:30" s="21" customFormat="1" ht="12.5" x14ac:dyDescent="0.25">
      <c r="A45" s="22" t="s">
        <v>63</v>
      </c>
      <c r="B45" s="23" t="s">
        <v>64</v>
      </c>
      <c r="C45" s="12">
        <v>0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19">
        <v>0</v>
      </c>
      <c r="R45" s="19">
        <v>0</v>
      </c>
      <c r="S45" s="19">
        <v>0</v>
      </c>
      <c r="T45" s="19">
        <v>0</v>
      </c>
      <c r="U45" s="19">
        <v>0</v>
      </c>
      <c r="V45" s="19">
        <v>0</v>
      </c>
      <c r="W45" s="19">
        <v>0</v>
      </c>
      <c r="X45" s="19">
        <v>0</v>
      </c>
      <c r="Y45" s="19">
        <v>0</v>
      </c>
      <c r="Z45" s="19">
        <v>0</v>
      </c>
      <c r="AA45" s="19">
        <v>0</v>
      </c>
      <c r="AB45" s="19">
        <v>0</v>
      </c>
      <c r="AC45" s="19">
        <v>0</v>
      </c>
      <c r="AD45" s="20">
        <f t="shared" si="0"/>
        <v>0</v>
      </c>
    </row>
    <row r="46" spans="1:30" s="21" customFormat="1" x14ac:dyDescent="0.3">
      <c r="A46" s="35" t="s">
        <v>70</v>
      </c>
      <c r="B46" s="25"/>
      <c r="C46" s="26">
        <f t="shared" ref="C46:AD46" si="7">SUM(C40:C45)</f>
        <v>0</v>
      </c>
      <c r="D46" s="27">
        <f t="shared" si="7"/>
        <v>72000</v>
      </c>
      <c r="E46" s="27">
        <f t="shared" si="7"/>
        <v>0</v>
      </c>
      <c r="F46" s="27">
        <f t="shared" si="7"/>
        <v>0</v>
      </c>
      <c r="G46" s="27">
        <f t="shared" si="7"/>
        <v>0</v>
      </c>
      <c r="H46" s="27">
        <f t="shared" si="7"/>
        <v>0</v>
      </c>
      <c r="I46" s="27">
        <f t="shared" si="7"/>
        <v>0</v>
      </c>
      <c r="J46" s="27">
        <f t="shared" si="7"/>
        <v>0</v>
      </c>
      <c r="K46" s="27">
        <f t="shared" si="7"/>
        <v>0</v>
      </c>
      <c r="L46" s="27">
        <f t="shared" si="7"/>
        <v>0</v>
      </c>
      <c r="M46" s="27">
        <f t="shared" si="7"/>
        <v>0</v>
      </c>
      <c r="N46" s="27">
        <f t="shared" si="7"/>
        <v>0</v>
      </c>
      <c r="O46" s="27">
        <f t="shared" si="7"/>
        <v>0</v>
      </c>
      <c r="P46" s="27">
        <f t="shared" si="7"/>
        <v>0</v>
      </c>
      <c r="Q46" s="27">
        <f t="shared" si="7"/>
        <v>0</v>
      </c>
      <c r="R46" s="27">
        <f t="shared" si="7"/>
        <v>0</v>
      </c>
      <c r="S46" s="27">
        <f t="shared" si="7"/>
        <v>0</v>
      </c>
      <c r="T46" s="27">
        <f t="shared" si="7"/>
        <v>0</v>
      </c>
      <c r="U46" s="27">
        <f t="shared" si="7"/>
        <v>0</v>
      </c>
      <c r="V46" s="27">
        <f t="shared" si="7"/>
        <v>0</v>
      </c>
      <c r="W46" s="27">
        <f t="shared" si="7"/>
        <v>0</v>
      </c>
      <c r="X46" s="27">
        <f t="shared" si="7"/>
        <v>0</v>
      </c>
      <c r="Y46" s="27">
        <f t="shared" si="7"/>
        <v>0</v>
      </c>
      <c r="Z46" s="27">
        <f t="shared" si="7"/>
        <v>0</v>
      </c>
      <c r="AA46" s="27">
        <f t="shared" si="7"/>
        <v>0</v>
      </c>
      <c r="AB46" s="27">
        <f t="shared" si="7"/>
        <v>0</v>
      </c>
      <c r="AC46" s="27">
        <f t="shared" si="7"/>
        <v>0</v>
      </c>
      <c r="AD46" s="28">
        <f t="shared" si="7"/>
        <v>72000</v>
      </c>
    </row>
    <row r="47" spans="1:30" s="21" customFormat="1" x14ac:dyDescent="0.3">
      <c r="A47" s="10"/>
      <c r="B47" s="2"/>
      <c r="C47" s="29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20"/>
    </row>
    <row r="48" spans="1:30" s="21" customFormat="1" ht="26" x14ac:dyDescent="0.3">
      <c r="A48" s="10" t="s">
        <v>71</v>
      </c>
      <c r="B48" s="2"/>
      <c r="C48" s="29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20"/>
    </row>
    <row r="49" spans="1:30" s="21" customFormat="1" ht="12.5" x14ac:dyDescent="0.25">
      <c r="A49" s="22" t="s">
        <v>53</v>
      </c>
      <c r="B49" s="23" t="s">
        <v>54</v>
      </c>
      <c r="C49" s="12">
        <v>0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9">
        <v>0</v>
      </c>
      <c r="Q49" s="19">
        <v>0</v>
      </c>
      <c r="R49" s="19">
        <v>0</v>
      </c>
      <c r="S49" s="19">
        <v>0</v>
      </c>
      <c r="T49" s="19">
        <v>0</v>
      </c>
      <c r="U49" s="19">
        <v>0</v>
      </c>
      <c r="V49" s="19">
        <v>0</v>
      </c>
      <c r="W49" s="19">
        <v>0</v>
      </c>
      <c r="X49" s="19">
        <v>0</v>
      </c>
      <c r="Y49" s="19">
        <v>0</v>
      </c>
      <c r="Z49" s="19">
        <v>0</v>
      </c>
      <c r="AA49" s="19">
        <v>0</v>
      </c>
      <c r="AB49" s="19">
        <v>0</v>
      </c>
      <c r="AC49" s="19">
        <v>0</v>
      </c>
      <c r="AD49" s="20">
        <f t="shared" si="0"/>
        <v>0</v>
      </c>
    </row>
    <row r="50" spans="1:30" s="21" customFormat="1" ht="12.5" x14ac:dyDescent="0.25">
      <c r="A50" s="22" t="s">
        <v>55</v>
      </c>
      <c r="B50" s="23" t="s">
        <v>56</v>
      </c>
      <c r="C50" s="12">
        <v>0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>
        <v>0</v>
      </c>
      <c r="R50" s="19">
        <v>0</v>
      </c>
      <c r="S50" s="19">
        <v>0</v>
      </c>
      <c r="T50" s="19">
        <v>0</v>
      </c>
      <c r="U50" s="19">
        <v>0</v>
      </c>
      <c r="V50" s="19">
        <v>0</v>
      </c>
      <c r="W50" s="19">
        <v>0</v>
      </c>
      <c r="X50" s="19">
        <v>0</v>
      </c>
      <c r="Y50" s="19">
        <v>0</v>
      </c>
      <c r="Z50" s="19">
        <v>0</v>
      </c>
      <c r="AA50" s="19">
        <v>0</v>
      </c>
      <c r="AB50" s="19">
        <v>0</v>
      </c>
      <c r="AC50" s="19">
        <v>0</v>
      </c>
      <c r="AD50" s="20">
        <f t="shared" si="0"/>
        <v>0</v>
      </c>
    </row>
    <row r="51" spans="1:30" s="21" customFormat="1" ht="12.5" x14ac:dyDescent="0.25">
      <c r="A51" s="22" t="s">
        <v>57</v>
      </c>
      <c r="B51" s="23" t="s">
        <v>58</v>
      </c>
      <c r="C51" s="12">
        <v>0</v>
      </c>
      <c r="D51" s="33">
        <f>'[1]FY25 PPSEL Revised'!G129+'[1]FY25 PPSEL Revised'!G130+'[1]FY25 PPSEL Revised'!G142+'[1]FY25 PPSEL Revised'!G143+'[1]FY25 PPSEL Revised'!G167</f>
        <v>245716</v>
      </c>
      <c r="E51" s="19">
        <v>0</v>
      </c>
      <c r="F51" s="19">
        <v>0</v>
      </c>
      <c r="G51" s="19">
        <v>0</v>
      </c>
      <c r="H51" s="33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19">
        <v>0</v>
      </c>
      <c r="R51" s="19">
        <v>0</v>
      </c>
      <c r="S51" s="19">
        <v>0</v>
      </c>
      <c r="T51" s="19">
        <v>0</v>
      </c>
      <c r="U51" s="19">
        <v>0</v>
      </c>
      <c r="V51" s="19">
        <v>0</v>
      </c>
      <c r="W51" s="19">
        <v>0</v>
      </c>
      <c r="X51" s="19">
        <v>0</v>
      </c>
      <c r="Y51" s="19">
        <v>0</v>
      </c>
      <c r="Z51" s="19">
        <v>0</v>
      </c>
      <c r="AA51" s="19">
        <v>0</v>
      </c>
      <c r="AB51" s="19">
        <v>0</v>
      </c>
      <c r="AC51" s="19">
        <v>0</v>
      </c>
      <c r="AD51" s="20">
        <f t="shared" si="0"/>
        <v>245716</v>
      </c>
    </row>
    <row r="52" spans="1:30" s="21" customFormat="1" ht="12.5" x14ac:dyDescent="0.25">
      <c r="A52" s="22" t="s">
        <v>59</v>
      </c>
      <c r="B52" s="23" t="s">
        <v>60</v>
      </c>
      <c r="C52" s="12">
        <v>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19">
        <v>0</v>
      </c>
      <c r="R52" s="19">
        <v>0</v>
      </c>
      <c r="S52" s="19">
        <v>0</v>
      </c>
      <c r="T52" s="19">
        <v>0</v>
      </c>
      <c r="U52" s="19">
        <v>0</v>
      </c>
      <c r="V52" s="19">
        <v>0</v>
      </c>
      <c r="W52" s="19">
        <v>0</v>
      </c>
      <c r="X52" s="19">
        <v>0</v>
      </c>
      <c r="Y52" s="19">
        <v>0</v>
      </c>
      <c r="Z52" s="19">
        <v>0</v>
      </c>
      <c r="AA52" s="19">
        <v>0</v>
      </c>
      <c r="AB52" s="19">
        <v>0</v>
      </c>
      <c r="AC52" s="19">
        <v>0</v>
      </c>
      <c r="AD52" s="20">
        <f t="shared" si="0"/>
        <v>0</v>
      </c>
    </row>
    <row r="53" spans="1:30" s="21" customFormat="1" ht="12.5" x14ac:dyDescent="0.25">
      <c r="A53" s="22" t="s">
        <v>61</v>
      </c>
      <c r="B53" s="23" t="s">
        <v>62</v>
      </c>
      <c r="C53" s="12">
        <v>0</v>
      </c>
      <c r="D53" s="19">
        <v>0</v>
      </c>
      <c r="E53" s="19">
        <v>0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9">
        <v>0</v>
      </c>
      <c r="O53" s="19">
        <v>0</v>
      </c>
      <c r="P53" s="19">
        <v>0</v>
      </c>
      <c r="Q53" s="19">
        <v>0</v>
      </c>
      <c r="R53" s="19">
        <v>0</v>
      </c>
      <c r="S53" s="19">
        <v>0</v>
      </c>
      <c r="T53" s="19">
        <v>0</v>
      </c>
      <c r="U53" s="19">
        <v>0</v>
      </c>
      <c r="V53" s="19">
        <v>0</v>
      </c>
      <c r="W53" s="19">
        <v>0</v>
      </c>
      <c r="X53" s="19">
        <v>0</v>
      </c>
      <c r="Y53" s="19">
        <v>0</v>
      </c>
      <c r="Z53" s="19">
        <v>0</v>
      </c>
      <c r="AA53" s="19">
        <v>0</v>
      </c>
      <c r="AB53" s="19">
        <v>0</v>
      </c>
      <c r="AC53" s="19">
        <v>0</v>
      </c>
      <c r="AD53" s="20">
        <f t="shared" si="0"/>
        <v>0</v>
      </c>
    </row>
    <row r="54" spans="1:30" s="21" customFormat="1" ht="12.5" x14ac:dyDescent="0.25">
      <c r="A54" s="22" t="s">
        <v>63</v>
      </c>
      <c r="B54" s="23" t="s">
        <v>64</v>
      </c>
      <c r="C54" s="12">
        <v>0</v>
      </c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9">
        <v>0</v>
      </c>
      <c r="Q54" s="19">
        <v>0</v>
      </c>
      <c r="R54" s="19">
        <v>0</v>
      </c>
      <c r="S54" s="19">
        <v>0</v>
      </c>
      <c r="T54" s="19">
        <v>0</v>
      </c>
      <c r="U54" s="19">
        <v>0</v>
      </c>
      <c r="V54" s="19">
        <v>0</v>
      </c>
      <c r="W54" s="19">
        <v>0</v>
      </c>
      <c r="X54" s="19">
        <v>0</v>
      </c>
      <c r="Y54" s="19">
        <v>0</v>
      </c>
      <c r="Z54" s="19">
        <v>0</v>
      </c>
      <c r="AA54" s="19">
        <v>0</v>
      </c>
      <c r="AB54" s="19">
        <v>0</v>
      </c>
      <c r="AC54" s="19">
        <v>0</v>
      </c>
      <c r="AD54" s="20">
        <f t="shared" si="0"/>
        <v>0</v>
      </c>
    </row>
    <row r="55" spans="1:30" s="21" customFormat="1" x14ac:dyDescent="0.3">
      <c r="A55" s="35" t="s">
        <v>72</v>
      </c>
      <c r="B55" s="25"/>
      <c r="C55" s="26">
        <f t="shared" ref="C55:AD55" si="8">SUM(C49:C54)</f>
        <v>0</v>
      </c>
      <c r="D55" s="27">
        <f t="shared" si="8"/>
        <v>245716</v>
      </c>
      <c r="E55" s="27">
        <f t="shared" si="8"/>
        <v>0</v>
      </c>
      <c r="F55" s="27">
        <f t="shared" si="8"/>
        <v>0</v>
      </c>
      <c r="G55" s="27">
        <f t="shared" si="8"/>
        <v>0</v>
      </c>
      <c r="H55" s="27">
        <f t="shared" si="8"/>
        <v>0</v>
      </c>
      <c r="I55" s="27">
        <f t="shared" si="8"/>
        <v>0</v>
      </c>
      <c r="J55" s="27">
        <f t="shared" si="8"/>
        <v>0</v>
      </c>
      <c r="K55" s="27">
        <f t="shared" si="8"/>
        <v>0</v>
      </c>
      <c r="L55" s="27">
        <f t="shared" si="8"/>
        <v>0</v>
      </c>
      <c r="M55" s="27">
        <f t="shared" si="8"/>
        <v>0</v>
      </c>
      <c r="N55" s="27">
        <f t="shared" si="8"/>
        <v>0</v>
      </c>
      <c r="O55" s="27">
        <f t="shared" si="8"/>
        <v>0</v>
      </c>
      <c r="P55" s="27">
        <f t="shared" si="8"/>
        <v>0</v>
      </c>
      <c r="Q55" s="27">
        <f t="shared" si="8"/>
        <v>0</v>
      </c>
      <c r="R55" s="27">
        <f t="shared" si="8"/>
        <v>0</v>
      </c>
      <c r="S55" s="27">
        <f t="shared" si="8"/>
        <v>0</v>
      </c>
      <c r="T55" s="27">
        <f t="shared" si="8"/>
        <v>0</v>
      </c>
      <c r="U55" s="27">
        <f t="shared" si="8"/>
        <v>0</v>
      </c>
      <c r="V55" s="27">
        <f t="shared" si="8"/>
        <v>0</v>
      </c>
      <c r="W55" s="27">
        <f t="shared" si="8"/>
        <v>0</v>
      </c>
      <c r="X55" s="27">
        <f t="shared" si="8"/>
        <v>0</v>
      </c>
      <c r="Y55" s="27">
        <f t="shared" si="8"/>
        <v>0</v>
      </c>
      <c r="Z55" s="27">
        <f t="shared" si="8"/>
        <v>0</v>
      </c>
      <c r="AA55" s="27">
        <f t="shared" si="8"/>
        <v>0</v>
      </c>
      <c r="AB55" s="27">
        <f t="shared" si="8"/>
        <v>0</v>
      </c>
      <c r="AC55" s="27">
        <f t="shared" si="8"/>
        <v>0</v>
      </c>
      <c r="AD55" s="28">
        <f t="shared" si="8"/>
        <v>245716</v>
      </c>
    </row>
    <row r="56" spans="1:30" s="21" customFormat="1" x14ac:dyDescent="0.3">
      <c r="A56" s="10"/>
      <c r="B56" s="2"/>
      <c r="C56" s="29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20"/>
    </row>
    <row r="57" spans="1:30" s="21" customFormat="1" x14ac:dyDescent="0.3">
      <c r="A57" s="10" t="s">
        <v>73</v>
      </c>
      <c r="B57" s="2"/>
      <c r="C57" s="29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20"/>
    </row>
    <row r="58" spans="1:30" s="21" customFormat="1" ht="12.5" x14ac:dyDescent="0.25">
      <c r="A58" s="22" t="s">
        <v>53</v>
      </c>
      <c r="B58" s="23" t="s">
        <v>54</v>
      </c>
      <c r="C58" s="12">
        <v>0</v>
      </c>
      <c r="D58" s="19">
        <f>'[1]FY25 PPSEL Revised'!G46+'[1]FY25 PPSEL Revised'!G60+'[1]FY25 PPSEL Revised'!G112+'[1]FY25 PPSEL Revised'!G122</f>
        <v>437412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  <c r="R58" s="19">
        <v>0</v>
      </c>
      <c r="S58" s="19">
        <v>0</v>
      </c>
      <c r="T58" s="19">
        <v>0</v>
      </c>
      <c r="U58" s="19">
        <v>0</v>
      </c>
      <c r="V58" s="19">
        <v>0</v>
      </c>
      <c r="W58" s="19">
        <v>0</v>
      </c>
      <c r="X58" s="19">
        <v>0</v>
      </c>
      <c r="Y58" s="19">
        <v>0</v>
      </c>
      <c r="Z58" s="19">
        <v>0</v>
      </c>
      <c r="AA58" s="19">
        <v>0</v>
      </c>
      <c r="AB58" s="19">
        <v>0</v>
      </c>
      <c r="AC58" s="19">
        <v>0</v>
      </c>
      <c r="AD58" s="20">
        <f t="shared" si="0"/>
        <v>437412</v>
      </c>
    </row>
    <row r="59" spans="1:30" s="21" customFormat="1" ht="12.5" x14ac:dyDescent="0.25">
      <c r="A59" s="22" t="s">
        <v>55</v>
      </c>
      <c r="B59" s="23" t="s">
        <v>56</v>
      </c>
      <c r="C59" s="12">
        <v>0</v>
      </c>
      <c r="D59" s="19">
        <f>'[1]FY25 PPSEL Revised'!G64+'[1]FY25 PPSEL Revised'!G73+'[1]FY25 PPSEL Revised'!G75+'[1]FY25 PPSEL Revised'!G86+'[1]FY25 PPSEL Revised'!G88+'[1]FY25 PPSEL Revised'!G99+'[1]FY25 PPSEL Revised'!G101+'[1]FY25 PPSEL Revised'!G109+'[1]FY25 PPSEL Revised'!G111</f>
        <v>179717.00199999998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9">
        <v>0</v>
      </c>
      <c r="R59" s="19">
        <v>0</v>
      </c>
      <c r="S59" s="19">
        <v>0</v>
      </c>
      <c r="T59" s="19">
        <v>0</v>
      </c>
      <c r="U59" s="19">
        <v>0</v>
      </c>
      <c r="V59" s="19">
        <v>0</v>
      </c>
      <c r="W59" s="19">
        <v>0</v>
      </c>
      <c r="X59" s="19">
        <v>0</v>
      </c>
      <c r="Y59" s="19">
        <v>0</v>
      </c>
      <c r="Z59" s="19">
        <v>0</v>
      </c>
      <c r="AA59" s="19">
        <v>0</v>
      </c>
      <c r="AB59" s="19">
        <v>0</v>
      </c>
      <c r="AC59" s="19">
        <v>0</v>
      </c>
      <c r="AD59" s="20">
        <f t="shared" si="0"/>
        <v>179717.00199999998</v>
      </c>
    </row>
    <row r="60" spans="1:30" s="21" customFormat="1" ht="12.5" x14ac:dyDescent="0.25">
      <c r="A60" s="22" t="s">
        <v>57</v>
      </c>
      <c r="B60" s="23" t="s">
        <v>58</v>
      </c>
      <c r="C60" s="12">
        <v>0</v>
      </c>
      <c r="D60" s="19">
        <f>'[1]FY25 PPSEL Revised'!G125+'[1]FY25 PPSEL Revised'!G141+'[1]FY25 PPSEL Revised'!G164+'[1]FY25 PPSEL Revised'!G165</f>
        <v>88500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  <c r="R60" s="19">
        <v>0</v>
      </c>
      <c r="S60" s="19">
        <v>0</v>
      </c>
      <c r="T60" s="19">
        <v>0</v>
      </c>
      <c r="U60" s="19">
        <v>0</v>
      </c>
      <c r="V60" s="19">
        <v>0</v>
      </c>
      <c r="W60" s="19">
        <v>0</v>
      </c>
      <c r="X60" s="19">
        <v>0</v>
      </c>
      <c r="Y60" s="19">
        <v>0</v>
      </c>
      <c r="Z60" s="19">
        <v>0</v>
      </c>
      <c r="AA60" s="19">
        <v>0</v>
      </c>
      <c r="AB60" s="19">
        <v>0</v>
      </c>
      <c r="AC60" s="19">
        <v>0</v>
      </c>
      <c r="AD60" s="20">
        <f t="shared" si="0"/>
        <v>88500</v>
      </c>
    </row>
    <row r="61" spans="1:30" s="21" customFormat="1" ht="12.5" x14ac:dyDescent="0.25">
      <c r="A61" s="22" t="s">
        <v>59</v>
      </c>
      <c r="B61" s="23" t="s">
        <v>60</v>
      </c>
      <c r="C61" s="12">
        <v>0</v>
      </c>
      <c r="D61" s="19">
        <f>'[1]FY25 PPSEL Revised'!G172+'[1]FY25 PPSEL Revised'!G177+'[1]FY25 PPSEL Revised'!G178</f>
        <v>44000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>
        <v>0</v>
      </c>
      <c r="R61" s="19">
        <v>0</v>
      </c>
      <c r="S61" s="19">
        <v>0</v>
      </c>
      <c r="T61" s="19">
        <v>0</v>
      </c>
      <c r="U61" s="19">
        <v>0</v>
      </c>
      <c r="V61" s="19">
        <v>0</v>
      </c>
      <c r="W61" s="19">
        <v>0</v>
      </c>
      <c r="X61" s="19">
        <v>0</v>
      </c>
      <c r="Y61" s="19">
        <v>0</v>
      </c>
      <c r="Z61" s="19">
        <v>0</v>
      </c>
      <c r="AA61" s="19">
        <v>0</v>
      </c>
      <c r="AB61" s="19">
        <v>0</v>
      </c>
      <c r="AC61" s="19">
        <v>0</v>
      </c>
      <c r="AD61" s="20">
        <f t="shared" si="0"/>
        <v>44000</v>
      </c>
    </row>
    <row r="62" spans="1:30" s="21" customFormat="1" ht="12.5" x14ac:dyDescent="0.25">
      <c r="A62" s="22" t="s">
        <v>61</v>
      </c>
      <c r="B62" s="23" t="s">
        <v>62</v>
      </c>
      <c r="C62" s="12">
        <v>0</v>
      </c>
      <c r="D62" s="19">
        <f>'[1]FY25 PPSEL Revised'!G195+'[1]FY25 PPSEL Revised'!G197+'[1]FY25 PPSEL Revised'!G198</f>
        <v>42000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  <c r="Q62" s="19">
        <v>0</v>
      </c>
      <c r="R62" s="19">
        <v>0</v>
      </c>
      <c r="S62" s="19">
        <v>0</v>
      </c>
      <c r="T62" s="19">
        <v>0</v>
      </c>
      <c r="U62" s="19">
        <v>0</v>
      </c>
      <c r="V62" s="19">
        <v>0</v>
      </c>
      <c r="W62" s="19">
        <v>0</v>
      </c>
      <c r="X62" s="19">
        <v>0</v>
      </c>
      <c r="Y62" s="19">
        <v>0</v>
      </c>
      <c r="Z62" s="19">
        <v>0</v>
      </c>
      <c r="AA62" s="19">
        <v>0</v>
      </c>
      <c r="AB62" s="19">
        <v>0</v>
      </c>
      <c r="AC62" s="19">
        <v>0</v>
      </c>
      <c r="AD62" s="20">
        <f t="shared" si="0"/>
        <v>42000</v>
      </c>
    </row>
    <row r="63" spans="1:30" s="21" customFormat="1" ht="12.5" x14ac:dyDescent="0.25">
      <c r="A63" s="22" t="s">
        <v>63</v>
      </c>
      <c r="B63" s="23" t="s">
        <v>64</v>
      </c>
      <c r="C63" s="12">
        <v>0</v>
      </c>
      <c r="D63" s="19">
        <f>'[1]FY25 PPSEL Revised'!G201</f>
        <v>25000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  <c r="Q63" s="19">
        <v>0</v>
      </c>
      <c r="R63" s="19">
        <v>0</v>
      </c>
      <c r="S63" s="19">
        <v>0</v>
      </c>
      <c r="T63" s="19">
        <v>0</v>
      </c>
      <c r="U63" s="19">
        <v>0</v>
      </c>
      <c r="V63" s="19">
        <v>0</v>
      </c>
      <c r="W63" s="19">
        <v>0</v>
      </c>
      <c r="X63" s="19">
        <v>0</v>
      </c>
      <c r="Y63" s="19">
        <v>0</v>
      </c>
      <c r="Z63" s="19">
        <v>0</v>
      </c>
      <c r="AA63" s="19">
        <v>0</v>
      </c>
      <c r="AB63" s="19">
        <v>0</v>
      </c>
      <c r="AC63" s="19">
        <v>0</v>
      </c>
      <c r="AD63" s="20">
        <f t="shared" si="0"/>
        <v>25000</v>
      </c>
    </row>
    <row r="64" spans="1:30" s="21" customFormat="1" x14ac:dyDescent="0.3">
      <c r="A64" s="35" t="s">
        <v>72</v>
      </c>
      <c r="B64" s="25"/>
      <c r="C64" s="26">
        <f t="shared" ref="C64:AD64" si="9">SUM(C58:C63)</f>
        <v>0</v>
      </c>
      <c r="D64" s="27">
        <f t="shared" si="9"/>
        <v>816629.00199999998</v>
      </c>
      <c r="E64" s="27">
        <f t="shared" si="9"/>
        <v>0</v>
      </c>
      <c r="F64" s="27">
        <f t="shared" si="9"/>
        <v>0</v>
      </c>
      <c r="G64" s="27">
        <f t="shared" si="9"/>
        <v>0</v>
      </c>
      <c r="H64" s="27">
        <f t="shared" si="9"/>
        <v>0</v>
      </c>
      <c r="I64" s="27">
        <f t="shared" si="9"/>
        <v>0</v>
      </c>
      <c r="J64" s="27">
        <f t="shared" si="9"/>
        <v>0</v>
      </c>
      <c r="K64" s="27">
        <f t="shared" si="9"/>
        <v>0</v>
      </c>
      <c r="L64" s="27">
        <f t="shared" si="9"/>
        <v>0</v>
      </c>
      <c r="M64" s="27">
        <f t="shared" si="9"/>
        <v>0</v>
      </c>
      <c r="N64" s="27">
        <f t="shared" si="9"/>
        <v>0</v>
      </c>
      <c r="O64" s="27">
        <f t="shared" si="9"/>
        <v>0</v>
      </c>
      <c r="P64" s="27">
        <f t="shared" si="9"/>
        <v>0</v>
      </c>
      <c r="Q64" s="27">
        <f t="shared" si="9"/>
        <v>0</v>
      </c>
      <c r="R64" s="27">
        <f t="shared" si="9"/>
        <v>0</v>
      </c>
      <c r="S64" s="27">
        <f t="shared" si="9"/>
        <v>0</v>
      </c>
      <c r="T64" s="27">
        <f t="shared" si="9"/>
        <v>0</v>
      </c>
      <c r="U64" s="27">
        <f t="shared" si="9"/>
        <v>0</v>
      </c>
      <c r="V64" s="27">
        <f t="shared" si="9"/>
        <v>0</v>
      </c>
      <c r="W64" s="27">
        <f t="shared" si="9"/>
        <v>0</v>
      </c>
      <c r="X64" s="27">
        <f t="shared" si="9"/>
        <v>0</v>
      </c>
      <c r="Y64" s="27">
        <f t="shared" si="9"/>
        <v>0</v>
      </c>
      <c r="Z64" s="27">
        <f t="shared" si="9"/>
        <v>0</v>
      </c>
      <c r="AA64" s="27">
        <f t="shared" si="9"/>
        <v>0</v>
      </c>
      <c r="AB64" s="27">
        <f t="shared" si="9"/>
        <v>0</v>
      </c>
      <c r="AC64" s="27">
        <f t="shared" si="9"/>
        <v>0</v>
      </c>
      <c r="AD64" s="28">
        <f t="shared" si="9"/>
        <v>816629.00199999998</v>
      </c>
    </row>
    <row r="65" spans="1:30" s="21" customFormat="1" x14ac:dyDescent="0.3">
      <c r="A65" s="10"/>
      <c r="B65" s="2"/>
      <c r="C65" s="29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20"/>
    </row>
    <row r="66" spans="1:30" s="21" customFormat="1" ht="26" x14ac:dyDescent="0.3">
      <c r="A66" s="10" t="s">
        <v>74</v>
      </c>
      <c r="B66" s="2"/>
      <c r="C66" s="29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20"/>
    </row>
    <row r="67" spans="1:30" s="21" customFormat="1" ht="12.5" x14ac:dyDescent="0.25">
      <c r="A67" s="22" t="s">
        <v>53</v>
      </c>
      <c r="B67" s="23" t="s">
        <v>54</v>
      </c>
      <c r="C67" s="12">
        <v>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19">
        <v>0</v>
      </c>
      <c r="R67" s="19">
        <v>0</v>
      </c>
      <c r="S67" s="19">
        <v>0</v>
      </c>
      <c r="T67" s="19">
        <v>0</v>
      </c>
      <c r="U67" s="19">
        <v>0</v>
      </c>
      <c r="V67" s="19">
        <v>0</v>
      </c>
      <c r="W67" s="19">
        <v>0</v>
      </c>
      <c r="X67" s="19">
        <v>0</v>
      </c>
      <c r="Y67" s="19">
        <v>0</v>
      </c>
      <c r="Z67" s="19">
        <v>0</v>
      </c>
      <c r="AA67" s="19">
        <v>0</v>
      </c>
      <c r="AB67" s="19">
        <v>0</v>
      </c>
      <c r="AC67" s="19">
        <v>0</v>
      </c>
      <c r="AD67" s="20">
        <f t="shared" si="0"/>
        <v>0</v>
      </c>
    </row>
    <row r="68" spans="1:30" s="21" customFormat="1" ht="12.5" x14ac:dyDescent="0.25">
      <c r="A68" s="22" t="s">
        <v>55</v>
      </c>
      <c r="B68" s="23" t="s">
        <v>56</v>
      </c>
      <c r="C68" s="12">
        <v>0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  <c r="Q68" s="19">
        <v>0</v>
      </c>
      <c r="R68" s="19">
        <v>0</v>
      </c>
      <c r="S68" s="19">
        <v>0</v>
      </c>
      <c r="T68" s="19">
        <v>0</v>
      </c>
      <c r="U68" s="19">
        <v>0</v>
      </c>
      <c r="V68" s="19">
        <v>0</v>
      </c>
      <c r="W68" s="19">
        <v>0</v>
      </c>
      <c r="X68" s="19">
        <v>0</v>
      </c>
      <c r="Y68" s="19">
        <v>0</v>
      </c>
      <c r="Z68" s="19">
        <v>0</v>
      </c>
      <c r="AA68" s="19">
        <v>0</v>
      </c>
      <c r="AB68" s="19">
        <v>0</v>
      </c>
      <c r="AC68" s="19">
        <v>0</v>
      </c>
      <c r="AD68" s="20">
        <f t="shared" si="0"/>
        <v>0</v>
      </c>
    </row>
    <row r="69" spans="1:30" s="21" customFormat="1" ht="12.5" x14ac:dyDescent="0.25">
      <c r="A69" s="22" t="s">
        <v>57</v>
      </c>
      <c r="B69" s="23" t="s">
        <v>58</v>
      </c>
      <c r="C69" s="12">
        <v>0</v>
      </c>
      <c r="D69" s="19">
        <f>'[1]FY25 PPSEL Revised'!G126+'[1]FY25 PPSEL Revised'!G136+'[1]FY25 PPSEL Revised'!G138</f>
        <v>59400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  <c r="Q69" s="19">
        <v>0</v>
      </c>
      <c r="R69" s="19">
        <v>0</v>
      </c>
      <c r="S69" s="19">
        <v>0</v>
      </c>
      <c r="T69" s="19">
        <v>0</v>
      </c>
      <c r="U69" s="19">
        <f>'[1]FY25 PPSEL Revised'!G218</f>
        <v>10</v>
      </c>
      <c r="V69" s="19">
        <v>0</v>
      </c>
      <c r="W69" s="19">
        <v>0</v>
      </c>
      <c r="X69" s="19">
        <v>0</v>
      </c>
      <c r="Y69" s="19">
        <v>0</v>
      </c>
      <c r="Z69" s="19">
        <v>0</v>
      </c>
      <c r="AA69" s="19">
        <v>0</v>
      </c>
      <c r="AB69" s="19">
        <v>0</v>
      </c>
      <c r="AC69" s="19">
        <v>0</v>
      </c>
      <c r="AD69" s="20">
        <f t="shared" si="0"/>
        <v>59410</v>
      </c>
    </row>
    <row r="70" spans="1:30" s="21" customFormat="1" ht="12.5" x14ac:dyDescent="0.25">
      <c r="A70" s="22" t="s">
        <v>59</v>
      </c>
      <c r="B70" s="23" t="s">
        <v>60</v>
      </c>
      <c r="C70" s="12">
        <v>0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19">
        <v>0</v>
      </c>
      <c r="Q70" s="19">
        <v>0</v>
      </c>
      <c r="R70" s="19">
        <v>0</v>
      </c>
      <c r="S70" s="19">
        <v>0</v>
      </c>
      <c r="T70" s="19">
        <v>0</v>
      </c>
      <c r="U70" s="19">
        <f>0</f>
        <v>0</v>
      </c>
      <c r="V70" s="19">
        <v>0</v>
      </c>
      <c r="W70" s="19">
        <v>0</v>
      </c>
      <c r="X70" s="19">
        <v>0</v>
      </c>
      <c r="Y70" s="19">
        <v>0</v>
      </c>
      <c r="Z70" s="19">
        <v>0</v>
      </c>
      <c r="AA70" s="19">
        <v>0</v>
      </c>
      <c r="AB70" s="19">
        <v>0</v>
      </c>
      <c r="AC70" s="19">
        <v>0</v>
      </c>
      <c r="AD70" s="20">
        <f t="shared" ref="AD70:AD133" si="10">SUM(C70:AC70)</f>
        <v>0</v>
      </c>
    </row>
    <row r="71" spans="1:30" s="21" customFormat="1" ht="12.5" x14ac:dyDescent="0.25">
      <c r="A71" s="22" t="s">
        <v>61</v>
      </c>
      <c r="B71" s="23" t="s">
        <v>62</v>
      </c>
      <c r="C71" s="12">
        <v>0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  <c r="P71" s="19">
        <v>0</v>
      </c>
      <c r="Q71" s="19">
        <v>0</v>
      </c>
      <c r="R71" s="19">
        <v>0</v>
      </c>
      <c r="S71" s="19">
        <v>0</v>
      </c>
      <c r="T71" s="19">
        <v>0</v>
      </c>
      <c r="U71" s="19">
        <v>0</v>
      </c>
      <c r="V71" s="19">
        <v>0</v>
      </c>
      <c r="W71" s="19">
        <v>0</v>
      </c>
      <c r="X71" s="19">
        <v>0</v>
      </c>
      <c r="Y71" s="19">
        <v>0</v>
      </c>
      <c r="Z71" s="19">
        <v>0</v>
      </c>
      <c r="AA71" s="19">
        <v>0</v>
      </c>
      <c r="AB71" s="19">
        <v>0</v>
      </c>
      <c r="AC71" s="19">
        <v>0</v>
      </c>
      <c r="AD71" s="20">
        <f t="shared" si="10"/>
        <v>0</v>
      </c>
    </row>
    <row r="72" spans="1:30" s="21" customFormat="1" ht="12.5" x14ac:dyDescent="0.25">
      <c r="A72" s="22" t="s">
        <v>63</v>
      </c>
      <c r="B72" s="23" t="s">
        <v>64</v>
      </c>
      <c r="C72" s="12">
        <v>0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v>0</v>
      </c>
      <c r="Q72" s="19">
        <v>0</v>
      </c>
      <c r="R72" s="19">
        <v>0</v>
      </c>
      <c r="S72" s="19">
        <v>0</v>
      </c>
      <c r="T72" s="19">
        <v>0</v>
      </c>
      <c r="U72" s="19">
        <v>0</v>
      </c>
      <c r="V72" s="19">
        <v>0</v>
      </c>
      <c r="W72" s="19">
        <v>0</v>
      </c>
      <c r="X72" s="19">
        <v>0</v>
      </c>
      <c r="Y72" s="19">
        <v>0</v>
      </c>
      <c r="Z72" s="19">
        <v>0</v>
      </c>
      <c r="AA72" s="19">
        <v>0</v>
      </c>
      <c r="AB72" s="19">
        <v>0</v>
      </c>
      <c r="AC72" s="19">
        <v>0</v>
      </c>
      <c r="AD72" s="20">
        <f t="shared" si="10"/>
        <v>0</v>
      </c>
    </row>
    <row r="73" spans="1:30" s="21" customFormat="1" x14ac:dyDescent="0.3">
      <c r="A73" s="35" t="s">
        <v>75</v>
      </c>
      <c r="B73" s="25"/>
      <c r="C73" s="26">
        <f t="shared" ref="C73:AD73" si="11">SUM(C67:C72)</f>
        <v>0</v>
      </c>
      <c r="D73" s="27">
        <f t="shared" si="11"/>
        <v>59400</v>
      </c>
      <c r="E73" s="27">
        <f t="shared" si="11"/>
        <v>0</v>
      </c>
      <c r="F73" s="27">
        <f t="shared" si="11"/>
        <v>0</v>
      </c>
      <c r="G73" s="27">
        <f t="shared" si="11"/>
        <v>0</v>
      </c>
      <c r="H73" s="27">
        <f t="shared" si="11"/>
        <v>0</v>
      </c>
      <c r="I73" s="27">
        <f t="shared" si="11"/>
        <v>0</v>
      </c>
      <c r="J73" s="27">
        <f t="shared" si="11"/>
        <v>0</v>
      </c>
      <c r="K73" s="27">
        <f t="shared" si="11"/>
        <v>0</v>
      </c>
      <c r="L73" s="27">
        <f t="shared" si="11"/>
        <v>0</v>
      </c>
      <c r="M73" s="27">
        <f t="shared" si="11"/>
        <v>0</v>
      </c>
      <c r="N73" s="27">
        <f t="shared" si="11"/>
        <v>0</v>
      </c>
      <c r="O73" s="27">
        <f t="shared" si="11"/>
        <v>0</v>
      </c>
      <c r="P73" s="27">
        <f t="shared" si="11"/>
        <v>0</v>
      </c>
      <c r="Q73" s="27">
        <f t="shared" si="11"/>
        <v>0</v>
      </c>
      <c r="R73" s="27">
        <f t="shared" si="11"/>
        <v>0</v>
      </c>
      <c r="S73" s="27">
        <f t="shared" si="11"/>
        <v>0</v>
      </c>
      <c r="T73" s="27">
        <f t="shared" si="11"/>
        <v>0</v>
      </c>
      <c r="U73" s="27">
        <f t="shared" si="11"/>
        <v>10</v>
      </c>
      <c r="V73" s="27">
        <f t="shared" si="11"/>
        <v>0</v>
      </c>
      <c r="W73" s="27">
        <f t="shared" si="11"/>
        <v>0</v>
      </c>
      <c r="X73" s="27">
        <f t="shared" si="11"/>
        <v>0</v>
      </c>
      <c r="Y73" s="27">
        <f t="shared" si="11"/>
        <v>0</v>
      </c>
      <c r="Z73" s="27">
        <f t="shared" si="11"/>
        <v>0</v>
      </c>
      <c r="AA73" s="27">
        <f t="shared" si="11"/>
        <v>0</v>
      </c>
      <c r="AB73" s="27">
        <f t="shared" si="11"/>
        <v>0</v>
      </c>
      <c r="AC73" s="27">
        <f t="shared" si="11"/>
        <v>0</v>
      </c>
      <c r="AD73" s="28">
        <f t="shared" si="11"/>
        <v>59410</v>
      </c>
    </row>
    <row r="74" spans="1:30" s="21" customFormat="1" x14ac:dyDescent="0.3">
      <c r="A74" s="10" t="s">
        <v>76</v>
      </c>
      <c r="B74" s="2"/>
      <c r="C74" s="29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20"/>
    </row>
    <row r="75" spans="1:30" s="21" customFormat="1" ht="12.5" x14ac:dyDescent="0.25">
      <c r="A75" s="22" t="s">
        <v>53</v>
      </c>
      <c r="B75" s="23" t="s">
        <v>54</v>
      </c>
      <c r="C75" s="12">
        <v>0</v>
      </c>
      <c r="D75" s="19">
        <f>'[1]FY25 PPSEL Revised'!G123+'[1]FY25 PPSEL Revised'!G61</f>
        <v>32765</v>
      </c>
      <c r="E75" s="19">
        <v>0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9">
        <v>0</v>
      </c>
      <c r="O75" s="19">
        <v>0</v>
      </c>
      <c r="P75" s="19">
        <v>0</v>
      </c>
      <c r="Q75" s="19">
        <v>0</v>
      </c>
      <c r="R75" s="19">
        <v>0</v>
      </c>
      <c r="S75" s="19">
        <v>0</v>
      </c>
      <c r="T75" s="19">
        <v>0</v>
      </c>
      <c r="U75" s="19">
        <v>0</v>
      </c>
      <c r="V75" s="19">
        <v>0</v>
      </c>
      <c r="W75" s="19">
        <v>0</v>
      </c>
      <c r="X75" s="19">
        <v>0</v>
      </c>
      <c r="Y75" s="19">
        <v>0</v>
      </c>
      <c r="Z75" s="19">
        <v>0</v>
      </c>
      <c r="AA75" s="19">
        <v>0</v>
      </c>
      <c r="AB75" s="19">
        <v>0</v>
      </c>
      <c r="AC75" s="19">
        <v>0</v>
      </c>
      <c r="AD75" s="20">
        <f t="shared" si="10"/>
        <v>32765</v>
      </c>
    </row>
    <row r="76" spans="1:30" s="21" customFormat="1" ht="12.5" x14ac:dyDescent="0.25">
      <c r="A76" s="22" t="s">
        <v>55</v>
      </c>
      <c r="B76" s="23" t="s">
        <v>56</v>
      </c>
      <c r="C76" s="12">
        <v>0</v>
      </c>
      <c r="D76" s="19">
        <f>'[1]FY25 PPSEL Revised'!G74+'[1]FY25 PPSEL Revised'!G87+'[1]FY25 PPSEL Revised'!G100+'[1]FY25 PPSEL Revised'!G110</f>
        <v>7348.8424999999997</v>
      </c>
      <c r="E76" s="19"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>
        <v>0</v>
      </c>
      <c r="O76" s="19">
        <v>0</v>
      </c>
      <c r="P76" s="19">
        <v>0</v>
      </c>
      <c r="Q76" s="19">
        <v>0</v>
      </c>
      <c r="R76" s="19">
        <v>0</v>
      </c>
      <c r="S76" s="19">
        <v>0</v>
      </c>
      <c r="T76" s="19">
        <v>0</v>
      </c>
      <c r="U76" s="19">
        <v>0</v>
      </c>
      <c r="V76" s="19">
        <v>0</v>
      </c>
      <c r="W76" s="19">
        <v>0</v>
      </c>
      <c r="X76" s="19">
        <v>0</v>
      </c>
      <c r="Y76" s="19">
        <v>0</v>
      </c>
      <c r="Z76" s="19">
        <v>0</v>
      </c>
      <c r="AA76" s="19">
        <v>0</v>
      </c>
      <c r="AB76" s="19">
        <v>0</v>
      </c>
      <c r="AC76" s="19">
        <v>0</v>
      </c>
      <c r="AD76" s="20">
        <f t="shared" si="10"/>
        <v>7348.8424999999997</v>
      </c>
    </row>
    <row r="77" spans="1:30" s="21" customFormat="1" ht="12.5" x14ac:dyDescent="0.25">
      <c r="A77" s="22" t="s">
        <v>57</v>
      </c>
      <c r="B77" s="23" t="s">
        <v>58</v>
      </c>
      <c r="C77" s="12">
        <v>0</v>
      </c>
      <c r="D77" s="19">
        <f>'[1]FY25 PPSEL Revised'!G152-H77</f>
        <v>285308</v>
      </c>
      <c r="E77" s="19">
        <v>0</v>
      </c>
      <c r="F77" s="19">
        <v>0</v>
      </c>
      <c r="G77" s="19">
        <v>0</v>
      </c>
      <c r="H77" s="19">
        <f>'[1]FY25 PPSEL Revised'!G26</f>
        <v>155537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0</v>
      </c>
      <c r="O77" s="19">
        <v>0</v>
      </c>
      <c r="P77" s="19">
        <v>0</v>
      </c>
      <c r="Q77" s="19">
        <v>0</v>
      </c>
      <c r="R77" s="19">
        <v>0</v>
      </c>
      <c r="S77" s="19">
        <v>0</v>
      </c>
      <c r="T77" s="19">
        <v>0</v>
      </c>
      <c r="U77" s="19">
        <f>'[1]FY25 PPSEL Revised'!G219+'[1]FY25 PPSEL Revised'!G220</f>
        <v>302596</v>
      </c>
      <c r="V77" s="19">
        <v>0</v>
      </c>
      <c r="W77" s="19">
        <v>0</v>
      </c>
      <c r="X77" s="19">
        <v>0</v>
      </c>
      <c r="Y77" s="19">
        <v>0</v>
      </c>
      <c r="Z77" s="19">
        <v>0</v>
      </c>
      <c r="AA77" s="19">
        <v>0</v>
      </c>
      <c r="AB77" s="19">
        <v>0</v>
      </c>
      <c r="AC77" s="19">
        <v>0</v>
      </c>
      <c r="AD77" s="20">
        <f t="shared" si="10"/>
        <v>743441</v>
      </c>
    </row>
    <row r="78" spans="1:30" s="21" customFormat="1" ht="12.5" x14ac:dyDescent="0.25">
      <c r="A78" s="22" t="s">
        <v>59</v>
      </c>
      <c r="B78" s="23" t="s">
        <v>60</v>
      </c>
      <c r="C78" s="12">
        <v>0</v>
      </c>
      <c r="D78" s="19">
        <f>'[1]FY25 PPSEL Revised'!G183+'[1]FY25 PPSEL Revised'!G186+'[1]FY25 PPSEL Revised'!G187</f>
        <v>56000</v>
      </c>
      <c r="E78" s="19">
        <v>0</v>
      </c>
      <c r="F78" s="19">
        <v>0</v>
      </c>
      <c r="G78" s="19">
        <v>0</v>
      </c>
      <c r="H78" s="19">
        <v>0</v>
      </c>
      <c r="I78" s="19">
        <v>0</v>
      </c>
      <c r="J78" s="19">
        <v>0</v>
      </c>
      <c r="K78" s="19">
        <v>0</v>
      </c>
      <c r="L78" s="19">
        <v>0</v>
      </c>
      <c r="M78" s="19">
        <v>0</v>
      </c>
      <c r="N78" s="19">
        <v>0</v>
      </c>
      <c r="O78" s="19">
        <v>0</v>
      </c>
      <c r="P78" s="19">
        <v>0</v>
      </c>
      <c r="Q78" s="19">
        <v>0</v>
      </c>
      <c r="R78" s="19">
        <v>0</v>
      </c>
      <c r="S78" s="19">
        <v>0</v>
      </c>
      <c r="T78" s="19">
        <v>0</v>
      </c>
      <c r="U78" s="19">
        <v>0</v>
      </c>
      <c r="V78" s="19">
        <v>0</v>
      </c>
      <c r="W78" s="19">
        <v>0</v>
      </c>
      <c r="X78" s="19">
        <v>0</v>
      </c>
      <c r="Y78" s="19">
        <v>0</v>
      </c>
      <c r="Z78" s="19">
        <v>0</v>
      </c>
      <c r="AA78" s="19">
        <v>0</v>
      </c>
      <c r="AB78" s="19">
        <v>0</v>
      </c>
      <c r="AC78" s="19">
        <v>0</v>
      </c>
      <c r="AD78" s="20">
        <f t="shared" si="10"/>
        <v>56000</v>
      </c>
    </row>
    <row r="79" spans="1:30" s="21" customFormat="1" ht="12.5" x14ac:dyDescent="0.25">
      <c r="A79" s="22" t="s">
        <v>61</v>
      </c>
      <c r="B79" s="23" t="s">
        <v>62</v>
      </c>
      <c r="C79" s="12">
        <v>0</v>
      </c>
      <c r="D79" s="19">
        <f>'[1]FY25 PPSEL Revised'!G193+'[1]FY25 PPSEL Revised'!G194</f>
        <v>25000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v>0</v>
      </c>
      <c r="P79" s="19">
        <v>0</v>
      </c>
      <c r="Q79" s="19">
        <v>0</v>
      </c>
      <c r="R79" s="19">
        <v>0</v>
      </c>
      <c r="S79" s="19">
        <v>0</v>
      </c>
      <c r="T79" s="19">
        <v>0</v>
      </c>
      <c r="U79" s="19">
        <v>0</v>
      </c>
      <c r="V79" s="19">
        <v>0</v>
      </c>
      <c r="W79" s="19">
        <v>0</v>
      </c>
      <c r="X79" s="19">
        <v>0</v>
      </c>
      <c r="Y79" s="19">
        <v>0</v>
      </c>
      <c r="Z79" s="19">
        <v>0</v>
      </c>
      <c r="AA79" s="19">
        <v>0</v>
      </c>
      <c r="AB79" s="19">
        <v>0</v>
      </c>
      <c r="AC79" s="19">
        <v>0</v>
      </c>
      <c r="AD79" s="20">
        <f t="shared" si="10"/>
        <v>25000</v>
      </c>
    </row>
    <row r="80" spans="1:30" s="21" customFormat="1" ht="12.5" x14ac:dyDescent="0.25">
      <c r="A80" s="22" t="s">
        <v>63</v>
      </c>
      <c r="B80" s="23" t="s">
        <v>64</v>
      </c>
      <c r="C80" s="12">
        <v>0</v>
      </c>
      <c r="D80" s="19"/>
      <c r="E80" s="19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19">
        <v>0</v>
      </c>
      <c r="Q80" s="19">
        <v>0</v>
      </c>
      <c r="R80" s="19">
        <v>0</v>
      </c>
      <c r="S80" s="19">
        <v>0</v>
      </c>
      <c r="T80" s="19">
        <v>0</v>
      </c>
      <c r="U80" s="19" t="s">
        <v>77</v>
      </c>
      <c r="V80" s="19">
        <v>0</v>
      </c>
      <c r="W80" s="19">
        <v>0</v>
      </c>
      <c r="X80" s="19">
        <v>0</v>
      </c>
      <c r="Y80" s="19">
        <v>0</v>
      </c>
      <c r="Z80" s="19">
        <v>0</v>
      </c>
      <c r="AA80" s="19">
        <v>0</v>
      </c>
      <c r="AB80" s="19">
        <v>0</v>
      </c>
      <c r="AC80" s="19">
        <v>0</v>
      </c>
      <c r="AD80" s="20">
        <f t="shared" si="10"/>
        <v>0</v>
      </c>
    </row>
    <row r="81" spans="1:30" s="21" customFormat="1" x14ac:dyDescent="0.3">
      <c r="A81" s="35" t="s">
        <v>78</v>
      </c>
      <c r="B81" s="25"/>
      <c r="C81" s="26">
        <f t="shared" ref="C81:AD81" si="12">SUM(C75:C80)</f>
        <v>0</v>
      </c>
      <c r="D81" s="27">
        <f t="shared" si="12"/>
        <v>406421.84250000003</v>
      </c>
      <c r="E81" s="27">
        <f t="shared" si="12"/>
        <v>0</v>
      </c>
      <c r="F81" s="27">
        <f t="shared" si="12"/>
        <v>0</v>
      </c>
      <c r="G81" s="27">
        <f t="shared" si="12"/>
        <v>0</v>
      </c>
      <c r="H81" s="27">
        <f t="shared" si="12"/>
        <v>155537</v>
      </c>
      <c r="I81" s="27">
        <f t="shared" si="12"/>
        <v>0</v>
      </c>
      <c r="J81" s="27">
        <f t="shared" si="12"/>
        <v>0</v>
      </c>
      <c r="K81" s="27">
        <f t="shared" si="12"/>
        <v>0</v>
      </c>
      <c r="L81" s="27">
        <f t="shared" si="12"/>
        <v>0</v>
      </c>
      <c r="M81" s="27">
        <f t="shared" si="12"/>
        <v>0</v>
      </c>
      <c r="N81" s="27">
        <f t="shared" si="12"/>
        <v>0</v>
      </c>
      <c r="O81" s="27">
        <f t="shared" si="12"/>
        <v>0</v>
      </c>
      <c r="P81" s="27">
        <f t="shared" si="12"/>
        <v>0</v>
      </c>
      <c r="Q81" s="27">
        <f t="shared" si="12"/>
        <v>0</v>
      </c>
      <c r="R81" s="27">
        <f t="shared" si="12"/>
        <v>0</v>
      </c>
      <c r="S81" s="27">
        <f t="shared" si="12"/>
        <v>0</v>
      </c>
      <c r="T81" s="27">
        <f t="shared" si="12"/>
        <v>0</v>
      </c>
      <c r="U81" s="27">
        <f t="shared" si="12"/>
        <v>302596</v>
      </c>
      <c r="V81" s="27">
        <f t="shared" si="12"/>
        <v>0</v>
      </c>
      <c r="W81" s="27">
        <f t="shared" si="12"/>
        <v>0</v>
      </c>
      <c r="X81" s="27">
        <f t="shared" si="12"/>
        <v>0</v>
      </c>
      <c r="Y81" s="27">
        <f t="shared" si="12"/>
        <v>0</v>
      </c>
      <c r="Z81" s="27">
        <f t="shared" si="12"/>
        <v>0</v>
      </c>
      <c r="AA81" s="27">
        <f t="shared" si="12"/>
        <v>0</v>
      </c>
      <c r="AB81" s="27">
        <f t="shared" si="12"/>
        <v>0</v>
      </c>
      <c r="AC81" s="27">
        <f t="shared" si="12"/>
        <v>0</v>
      </c>
      <c r="AD81" s="28">
        <f t="shared" si="12"/>
        <v>864554.84250000003</v>
      </c>
    </row>
    <row r="82" spans="1:30" s="21" customFormat="1" hidden="1" x14ac:dyDescent="0.3">
      <c r="A82" s="10"/>
      <c r="B82" s="2"/>
      <c r="C82" s="29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20"/>
    </row>
    <row r="83" spans="1:30" s="21" customFormat="1" hidden="1" x14ac:dyDescent="0.3">
      <c r="A83" s="10" t="s">
        <v>79</v>
      </c>
      <c r="B83" s="2"/>
      <c r="C83" s="29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20"/>
    </row>
    <row r="84" spans="1:30" s="21" customFormat="1" ht="12.5" hidden="1" x14ac:dyDescent="0.25">
      <c r="A84" s="22" t="s">
        <v>53</v>
      </c>
      <c r="B84" s="23" t="s">
        <v>54</v>
      </c>
      <c r="C84" s="12">
        <v>0</v>
      </c>
      <c r="D84" s="19">
        <v>0</v>
      </c>
      <c r="E84" s="19">
        <v>0</v>
      </c>
      <c r="F84" s="19">
        <v>0</v>
      </c>
      <c r="G84" s="19">
        <v>0</v>
      </c>
      <c r="H84" s="19">
        <v>0</v>
      </c>
      <c r="I84" s="19">
        <v>0</v>
      </c>
      <c r="J84" s="19">
        <v>0</v>
      </c>
      <c r="K84" s="19">
        <v>0</v>
      </c>
      <c r="L84" s="19">
        <v>0</v>
      </c>
      <c r="M84" s="19">
        <v>0</v>
      </c>
      <c r="N84" s="19">
        <v>0</v>
      </c>
      <c r="O84" s="19">
        <v>0</v>
      </c>
      <c r="P84" s="19">
        <v>0</v>
      </c>
      <c r="Q84" s="19">
        <v>0</v>
      </c>
      <c r="R84" s="19">
        <v>0</v>
      </c>
      <c r="S84" s="19">
        <v>0</v>
      </c>
      <c r="T84" s="19">
        <v>0</v>
      </c>
      <c r="U84" s="19">
        <v>0</v>
      </c>
      <c r="V84" s="19">
        <v>0</v>
      </c>
      <c r="W84" s="19">
        <v>0</v>
      </c>
      <c r="X84" s="19">
        <v>0</v>
      </c>
      <c r="Y84" s="19">
        <v>0</v>
      </c>
      <c r="Z84" s="19">
        <v>0</v>
      </c>
      <c r="AA84" s="19">
        <v>0</v>
      </c>
      <c r="AB84" s="19">
        <v>0</v>
      </c>
      <c r="AC84" s="19">
        <v>0</v>
      </c>
      <c r="AD84" s="20">
        <f t="shared" si="10"/>
        <v>0</v>
      </c>
    </row>
    <row r="85" spans="1:30" s="21" customFormat="1" ht="12.5" hidden="1" x14ac:dyDescent="0.25">
      <c r="A85" s="22" t="s">
        <v>55</v>
      </c>
      <c r="B85" s="23" t="s">
        <v>56</v>
      </c>
      <c r="C85" s="12">
        <v>0</v>
      </c>
      <c r="D85" s="19">
        <v>0</v>
      </c>
      <c r="E85" s="19">
        <v>0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19">
        <v>0</v>
      </c>
      <c r="M85" s="19">
        <v>0</v>
      </c>
      <c r="N85" s="19">
        <v>0</v>
      </c>
      <c r="O85" s="19">
        <v>0</v>
      </c>
      <c r="P85" s="19">
        <v>0</v>
      </c>
      <c r="Q85" s="19">
        <v>0</v>
      </c>
      <c r="R85" s="19">
        <v>0</v>
      </c>
      <c r="S85" s="19">
        <v>0</v>
      </c>
      <c r="T85" s="19">
        <v>0</v>
      </c>
      <c r="U85" s="19">
        <v>0</v>
      </c>
      <c r="V85" s="19">
        <v>0</v>
      </c>
      <c r="W85" s="19">
        <v>0</v>
      </c>
      <c r="X85" s="19">
        <v>0</v>
      </c>
      <c r="Y85" s="19">
        <v>0</v>
      </c>
      <c r="Z85" s="19">
        <v>0</v>
      </c>
      <c r="AA85" s="19">
        <v>0</v>
      </c>
      <c r="AB85" s="19">
        <v>0</v>
      </c>
      <c r="AC85" s="19">
        <v>0</v>
      </c>
      <c r="AD85" s="20">
        <f t="shared" si="10"/>
        <v>0</v>
      </c>
    </row>
    <row r="86" spans="1:30" s="21" customFormat="1" ht="12.5" hidden="1" x14ac:dyDescent="0.25">
      <c r="A86" s="22" t="s">
        <v>57</v>
      </c>
      <c r="B86" s="23" t="s">
        <v>58</v>
      </c>
      <c r="C86" s="12">
        <v>0</v>
      </c>
      <c r="D86" s="19">
        <v>0</v>
      </c>
      <c r="E86" s="19">
        <v>0</v>
      </c>
      <c r="F86" s="19">
        <v>0</v>
      </c>
      <c r="G86" s="19">
        <v>0</v>
      </c>
      <c r="H86" s="19">
        <v>0</v>
      </c>
      <c r="I86" s="19">
        <v>0</v>
      </c>
      <c r="J86" s="19">
        <v>0</v>
      </c>
      <c r="K86" s="19">
        <v>0</v>
      </c>
      <c r="L86" s="19">
        <v>0</v>
      </c>
      <c r="M86" s="19">
        <v>0</v>
      </c>
      <c r="N86" s="19">
        <v>0</v>
      </c>
      <c r="O86" s="19">
        <v>0</v>
      </c>
      <c r="P86" s="19">
        <v>0</v>
      </c>
      <c r="Q86" s="19">
        <v>0</v>
      </c>
      <c r="R86" s="19">
        <v>0</v>
      </c>
      <c r="S86" s="19">
        <v>0</v>
      </c>
      <c r="T86" s="19">
        <v>0</v>
      </c>
      <c r="U86" s="19">
        <v>0</v>
      </c>
      <c r="V86" s="19">
        <v>0</v>
      </c>
      <c r="W86" s="19">
        <v>0</v>
      </c>
      <c r="X86" s="19">
        <v>0</v>
      </c>
      <c r="Y86" s="19">
        <v>0</v>
      </c>
      <c r="Z86" s="19">
        <v>0</v>
      </c>
      <c r="AA86" s="19">
        <v>0</v>
      </c>
      <c r="AB86" s="19">
        <v>0</v>
      </c>
      <c r="AC86" s="19">
        <v>0</v>
      </c>
      <c r="AD86" s="20">
        <f t="shared" si="10"/>
        <v>0</v>
      </c>
    </row>
    <row r="87" spans="1:30" s="21" customFormat="1" ht="12.5" hidden="1" x14ac:dyDescent="0.25">
      <c r="A87" s="22" t="s">
        <v>59</v>
      </c>
      <c r="B87" s="23" t="s">
        <v>60</v>
      </c>
      <c r="C87" s="12">
        <v>0</v>
      </c>
      <c r="D87" s="19">
        <v>0</v>
      </c>
      <c r="E87" s="19">
        <v>0</v>
      </c>
      <c r="F87" s="19">
        <v>0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  <c r="M87" s="19">
        <v>0</v>
      </c>
      <c r="N87" s="19">
        <v>0</v>
      </c>
      <c r="O87" s="19">
        <v>0</v>
      </c>
      <c r="P87" s="19">
        <v>0</v>
      </c>
      <c r="Q87" s="19">
        <v>0</v>
      </c>
      <c r="R87" s="19">
        <v>0</v>
      </c>
      <c r="S87" s="19">
        <v>0</v>
      </c>
      <c r="T87" s="19">
        <v>0</v>
      </c>
      <c r="U87" s="19">
        <v>0</v>
      </c>
      <c r="V87" s="19">
        <v>0</v>
      </c>
      <c r="W87" s="19">
        <v>0</v>
      </c>
      <c r="X87" s="19">
        <v>0</v>
      </c>
      <c r="Y87" s="19">
        <v>0</v>
      </c>
      <c r="Z87" s="19">
        <v>0</v>
      </c>
      <c r="AA87" s="19">
        <v>0</v>
      </c>
      <c r="AB87" s="19">
        <v>0</v>
      </c>
      <c r="AC87" s="19">
        <v>0</v>
      </c>
      <c r="AD87" s="20">
        <f t="shared" si="10"/>
        <v>0</v>
      </c>
    </row>
    <row r="88" spans="1:30" s="21" customFormat="1" ht="12.5" hidden="1" x14ac:dyDescent="0.25">
      <c r="A88" s="22" t="s">
        <v>61</v>
      </c>
      <c r="B88" s="23" t="s">
        <v>62</v>
      </c>
      <c r="C88" s="12">
        <v>0</v>
      </c>
      <c r="D88" s="19">
        <v>0</v>
      </c>
      <c r="E88" s="19">
        <v>0</v>
      </c>
      <c r="F88" s="19">
        <v>0</v>
      </c>
      <c r="G88" s="19">
        <v>0</v>
      </c>
      <c r="H88" s="19">
        <v>0</v>
      </c>
      <c r="I88" s="19">
        <v>0</v>
      </c>
      <c r="J88" s="19">
        <v>0</v>
      </c>
      <c r="K88" s="19">
        <v>0</v>
      </c>
      <c r="L88" s="19">
        <v>0</v>
      </c>
      <c r="M88" s="19">
        <v>0</v>
      </c>
      <c r="N88" s="19">
        <v>0</v>
      </c>
      <c r="O88" s="19">
        <v>0</v>
      </c>
      <c r="P88" s="19">
        <v>0</v>
      </c>
      <c r="Q88" s="19">
        <v>0</v>
      </c>
      <c r="R88" s="19">
        <v>0</v>
      </c>
      <c r="S88" s="19">
        <v>0</v>
      </c>
      <c r="T88" s="19">
        <v>0</v>
      </c>
      <c r="U88" s="19">
        <v>0</v>
      </c>
      <c r="V88" s="19">
        <v>0</v>
      </c>
      <c r="W88" s="19">
        <v>0</v>
      </c>
      <c r="X88" s="19">
        <v>0</v>
      </c>
      <c r="Y88" s="19">
        <v>0</v>
      </c>
      <c r="Z88" s="19">
        <v>0</v>
      </c>
      <c r="AA88" s="19">
        <v>0</v>
      </c>
      <c r="AB88" s="19">
        <v>0</v>
      </c>
      <c r="AC88" s="19">
        <v>0</v>
      </c>
      <c r="AD88" s="20">
        <f t="shared" si="10"/>
        <v>0</v>
      </c>
    </row>
    <row r="89" spans="1:30" s="21" customFormat="1" ht="12.5" hidden="1" x14ac:dyDescent="0.25">
      <c r="A89" s="22" t="s">
        <v>63</v>
      </c>
      <c r="B89" s="23" t="s">
        <v>64</v>
      </c>
      <c r="C89" s="12">
        <v>0</v>
      </c>
      <c r="D89" s="19">
        <v>0</v>
      </c>
      <c r="E89" s="19">
        <v>0</v>
      </c>
      <c r="F89" s="19">
        <v>0</v>
      </c>
      <c r="G89" s="19">
        <v>0</v>
      </c>
      <c r="H89" s="19">
        <v>0</v>
      </c>
      <c r="I89" s="19">
        <v>0</v>
      </c>
      <c r="J89" s="19">
        <v>0</v>
      </c>
      <c r="K89" s="19">
        <v>0</v>
      </c>
      <c r="L89" s="19">
        <v>0</v>
      </c>
      <c r="M89" s="19">
        <v>0</v>
      </c>
      <c r="N89" s="19">
        <v>0</v>
      </c>
      <c r="O89" s="19">
        <v>0</v>
      </c>
      <c r="P89" s="19">
        <v>0</v>
      </c>
      <c r="Q89" s="19">
        <v>0</v>
      </c>
      <c r="R89" s="19">
        <v>0</v>
      </c>
      <c r="S89" s="19">
        <v>0</v>
      </c>
      <c r="T89" s="19">
        <v>0</v>
      </c>
      <c r="U89" s="19">
        <v>0</v>
      </c>
      <c r="V89" s="19">
        <v>0</v>
      </c>
      <c r="W89" s="19">
        <v>0</v>
      </c>
      <c r="X89" s="19">
        <v>0</v>
      </c>
      <c r="Y89" s="19">
        <v>0</v>
      </c>
      <c r="Z89" s="19">
        <v>0</v>
      </c>
      <c r="AA89" s="19">
        <v>0</v>
      </c>
      <c r="AB89" s="19">
        <v>0</v>
      </c>
      <c r="AC89" s="19">
        <v>0</v>
      </c>
      <c r="AD89" s="20">
        <f t="shared" si="10"/>
        <v>0</v>
      </c>
    </row>
    <row r="90" spans="1:30" s="21" customFormat="1" hidden="1" x14ac:dyDescent="0.3">
      <c r="A90" s="35" t="s">
        <v>80</v>
      </c>
      <c r="B90" s="25"/>
      <c r="C90" s="26">
        <f t="shared" ref="C90:AD90" si="13">SUM(C84:C89)</f>
        <v>0</v>
      </c>
      <c r="D90" s="27">
        <f t="shared" si="13"/>
        <v>0</v>
      </c>
      <c r="E90" s="27">
        <f t="shared" si="13"/>
        <v>0</v>
      </c>
      <c r="F90" s="27">
        <f t="shared" si="13"/>
        <v>0</v>
      </c>
      <c r="G90" s="27">
        <f t="shared" si="13"/>
        <v>0</v>
      </c>
      <c r="H90" s="27">
        <f t="shared" si="13"/>
        <v>0</v>
      </c>
      <c r="I90" s="27">
        <f t="shared" si="13"/>
        <v>0</v>
      </c>
      <c r="J90" s="27">
        <f t="shared" si="13"/>
        <v>0</v>
      </c>
      <c r="K90" s="27">
        <f t="shared" si="13"/>
        <v>0</v>
      </c>
      <c r="L90" s="27">
        <f t="shared" si="13"/>
        <v>0</v>
      </c>
      <c r="M90" s="27">
        <f t="shared" si="13"/>
        <v>0</v>
      </c>
      <c r="N90" s="27">
        <f t="shared" si="13"/>
        <v>0</v>
      </c>
      <c r="O90" s="27">
        <f t="shared" si="13"/>
        <v>0</v>
      </c>
      <c r="P90" s="27">
        <f t="shared" si="13"/>
        <v>0</v>
      </c>
      <c r="Q90" s="27">
        <f t="shared" si="13"/>
        <v>0</v>
      </c>
      <c r="R90" s="27">
        <f t="shared" si="13"/>
        <v>0</v>
      </c>
      <c r="S90" s="27">
        <f t="shared" si="13"/>
        <v>0</v>
      </c>
      <c r="T90" s="27">
        <f t="shared" si="13"/>
        <v>0</v>
      </c>
      <c r="U90" s="27">
        <f t="shared" si="13"/>
        <v>0</v>
      </c>
      <c r="V90" s="27">
        <f t="shared" si="13"/>
        <v>0</v>
      </c>
      <c r="W90" s="27">
        <f t="shared" si="13"/>
        <v>0</v>
      </c>
      <c r="X90" s="27">
        <f t="shared" si="13"/>
        <v>0</v>
      </c>
      <c r="Y90" s="27">
        <f t="shared" si="13"/>
        <v>0</v>
      </c>
      <c r="Z90" s="27">
        <f t="shared" si="13"/>
        <v>0</v>
      </c>
      <c r="AA90" s="27">
        <f t="shared" si="13"/>
        <v>0</v>
      </c>
      <c r="AB90" s="27">
        <f t="shared" si="13"/>
        <v>0</v>
      </c>
      <c r="AC90" s="27">
        <f t="shared" si="13"/>
        <v>0</v>
      </c>
      <c r="AD90" s="28">
        <f t="shared" si="13"/>
        <v>0</v>
      </c>
    </row>
    <row r="91" spans="1:30" s="21" customFormat="1" x14ac:dyDescent="0.3">
      <c r="A91" s="10"/>
      <c r="B91" s="2"/>
      <c r="C91" s="29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20"/>
    </row>
    <row r="92" spans="1:30" s="21" customFormat="1" ht="26" x14ac:dyDescent="0.3">
      <c r="A92" s="10" t="s">
        <v>81</v>
      </c>
      <c r="B92" s="2"/>
      <c r="C92" s="29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20"/>
    </row>
    <row r="93" spans="1:30" s="21" customFormat="1" ht="12.5" x14ac:dyDescent="0.25">
      <c r="A93" s="22" t="s">
        <v>53</v>
      </c>
      <c r="B93" s="23" t="s">
        <v>54</v>
      </c>
      <c r="C93" s="12">
        <v>0</v>
      </c>
      <c r="D93" s="19">
        <v>0</v>
      </c>
      <c r="E93" s="19">
        <v>0</v>
      </c>
      <c r="F93" s="19">
        <v>0</v>
      </c>
      <c r="G93" s="19">
        <v>0</v>
      </c>
      <c r="H93" s="19">
        <v>0</v>
      </c>
      <c r="I93" s="19">
        <v>0</v>
      </c>
      <c r="J93" s="19">
        <v>0</v>
      </c>
      <c r="K93" s="19">
        <v>0</v>
      </c>
      <c r="L93" s="19">
        <v>0</v>
      </c>
      <c r="M93" s="19">
        <v>0</v>
      </c>
      <c r="N93" s="19">
        <v>0</v>
      </c>
      <c r="O93" s="19">
        <v>0</v>
      </c>
      <c r="P93" s="19">
        <v>0</v>
      </c>
      <c r="Q93" s="19">
        <v>0</v>
      </c>
      <c r="R93" s="19">
        <v>0</v>
      </c>
      <c r="S93" s="19">
        <v>0</v>
      </c>
      <c r="T93" s="19">
        <v>0</v>
      </c>
      <c r="U93" s="19">
        <v>0</v>
      </c>
      <c r="V93" s="19">
        <v>0</v>
      </c>
      <c r="W93" s="19">
        <v>0</v>
      </c>
      <c r="X93" s="19">
        <v>0</v>
      </c>
      <c r="Y93" s="19">
        <v>0</v>
      </c>
      <c r="Z93" s="19">
        <v>0</v>
      </c>
      <c r="AA93" s="19">
        <v>0</v>
      </c>
      <c r="AB93" s="19">
        <v>0</v>
      </c>
      <c r="AC93" s="19">
        <v>0</v>
      </c>
      <c r="AD93" s="20">
        <f t="shared" si="10"/>
        <v>0</v>
      </c>
    </row>
    <row r="94" spans="1:30" s="21" customFormat="1" ht="12.5" x14ac:dyDescent="0.25">
      <c r="A94" s="22" t="s">
        <v>55</v>
      </c>
      <c r="B94" s="23" t="s">
        <v>56</v>
      </c>
      <c r="C94" s="12">
        <v>0</v>
      </c>
      <c r="D94" s="19">
        <v>0</v>
      </c>
      <c r="E94" s="19">
        <v>0</v>
      </c>
      <c r="F94" s="19">
        <v>0</v>
      </c>
      <c r="G94" s="19">
        <v>0</v>
      </c>
      <c r="H94" s="19">
        <v>0</v>
      </c>
      <c r="I94" s="19">
        <v>0</v>
      </c>
      <c r="J94" s="19">
        <v>0</v>
      </c>
      <c r="K94" s="19">
        <v>0</v>
      </c>
      <c r="L94" s="19">
        <v>0</v>
      </c>
      <c r="M94" s="19">
        <v>0</v>
      </c>
      <c r="N94" s="19">
        <v>0</v>
      </c>
      <c r="O94" s="19">
        <v>0</v>
      </c>
      <c r="P94" s="19">
        <v>0</v>
      </c>
      <c r="Q94" s="19">
        <v>0</v>
      </c>
      <c r="R94" s="19">
        <v>0</v>
      </c>
      <c r="S94" s="19">
        <v>0</v>
      </c>
      <c r="T94" s="19">
        <v>0</v>
      </c>
      <c r="U94" s="19">
        <v>0</v>
      </c>
      <c r="V94" s="19">
        <v>0</v>
      </c>
      <c r="W94" s="19">
        <v>0</v>
      </c>
      <c r="X94" s="19">
        <v>0</v>
      </c>
      <c r="Y94" s="19">
        <v>0</v>
      </c>
      <c r="Z94" s="19">
        <v>0</v>
      </c>
      <c r="AA94" s="19">
        <v>0</v>
      </c>
      <c r="AB94" s="19">
        <v>0</v>
      </c>
      <c r="AC94" s="19">
        <v>0</v>
      </c>
      <c r="AD94" s="20">
        <f t="shared" si="10"/>
        <v>0</v>
      </c>
    </row>
    <row r="95" spans="1:30" s="21" customFormat="1" ht="12.5" x14ac:dyDescent="0.25">
      <c r="A95" s="22" t="s">
        <v>57</v>
      </c>
      <c r="B95" s="23" t="s">
        <v>58</v>
      </c>
      <c r="C95" s="12">
        <v>0</v>
      </c>
      <c r="D95" s="19">
        <f>'[1]FY25 PPSEL Revised'!G135+'[1]FY25 PPSEL Revised'!G154+'[1]FY25 PPSEL Revised'!G156+'[1]FY25 PPSEL Revised'!G157+'[1]FY25 PPSEL Revised'!G158+'[1]FY25 PPSEL Revised'!G160+'[1]FY25 PPSEL Revised'!G161</f>
        <v>147500</v>
      </c>
      <c r="E95" s="19">
        <v>0</v>
      </c>
      <c r="F95" s="19">
        <v>0</v>
      </c>
      <c r="G95" s="19">
        <v>0</v>
      </c>
      <c r="H95" s="19">
        <v>0</v>
      </c>
      <c r="I95" s="19">
        <v>0</v>
      </c>
      <c r="J95" s="19">
        <v>0</v>
      </c>
      <c r="K95" s="19">
        <v>0</v>
      </c>
      <c r="L95" s="19">
        <v>0</v>
      </c>
      <c r="M95" s="19">
        <v>0</v>
      </c>
      <c r="N95" s="19">
        <v>0</v>
      </c>
      <c r="O95" s="19">
        <v>0</v>
      </c>
      <c r="P95" s="19">
        <v>0</v>
      </c>
      <c r="Q95" s="19">
        <v>0</v>
      </c>
      <c r="R95" s="19">
        <v>0</v>
      </c>
      <c r="S95" s="19">
        <v>0</v>
      </c>
      <c r="T95" s="19">
        <v>0</v>
      </c>
      <c r="U95" s="19">
        <v>0</v>
      </c>
      <c r="V95" s="19">
        <v>0</v>
      </c>
      <c r="W95" s="19">
        <v>0</v>
      </c>
      <c r="X95" s="19">
        <v>0</v>
      </c>
      <c r="Y95" s="19">
        <v>0</v>
      </c>
      <c r="Z95" s="19">
        <v>0</v>
      </c>
      <c r="AA95" s="19">
        <v>0</v>
      </c>
      <c r="AB95" s="19">
        <v>0</v>
      </c>
      <c r="AC95" s="19">
        <v>0</v>
      </c>
      <c r="AD95" s="20">
        <f t="shared" si="10"/>
        <v>147500</v>
      </c>
    </row>
    <row r="96" spans="1:30" s="21" customFormat="1" ht="12.5" x14ac:dyDescent="0.25">
      <c r="A96" s="22" t="s">
        <v>59</v>
      </c>
      <c r="B96" s="23" t="s">
        <v>60</v>
      </c>
      <c r="C96" s="12">
        <v>0</v>
      </c>
      <c r="D96" s="19">
        <v>0</v>
      </c>
      <c r="E96" s="19">
        <v>0</v>
      </c>
      <c r="F96" s="19">
        <v>0</v>
      </c>
      <c r="G96" s="19">
        <v>0</v>
      </c>
      <c r="H96" s="19">
        <v>0</v>
      </c>
      <c r="I96" s="19">
        <v>0</v>
      </c>
      <c r="J96" s="19">
        <v>0</v>
      </c>
      <c r="K96" s="19">
        <v>0</v>
      </c>
      <c r="L96" s="19">
        <v>0</v>
      </c>
      <c r="M96" s="19">
        <v>0</v>
      </c>
      <c r="N96" s="19">
        <v>0</v>
      </c>
      <c r="O96" s="19">
        <v>0</v>
      </c>
      <c r="P96" s="19">
        <v>0</v>
      </c>
      <c r="Q96" s="19">
        <v>0</v>
      </c>
      <c r="R96" s="19">
        <v>0</v>
      </c>
      <c r="S96" s="19">
        <v>0</v>
      </c>
      <c r="T96" s="19">
        <v>0</v>
      </c>
      <c r="U96" s="19">
        <v>0</v>
      </c>
      <c r="V96" s="19">
        <v>0</v>
      </c>
      <c r="W96" s="19">
        <v>0</v>
      </c>
      <c r="X96" s="19">
        <v>0</v>
      </c>
      <c r="Y96" s="19">
        <v>0</v>
      </c>
      <c r="Z96" s="19">
        <v>0</v>
      </c>
      <c r="AA96" s="19">
        <v>0</v>
      </c>
      <c r="AB96" s="19">
        <v>0</v>
      </c>
      <c r="AC96" s="19">
        <v>0</v>
      </c>
      <c r="AD96" s="20">
        <f t="shared" si="10"/>
        <v>0</v>
      </c>
    </row>
    <row r="97" spans="1:30" s="21" customFormat="1" ht="12.5" x14ac:dyDescent="0.25">
      <c r="A97" s="22" t="s">
        <v>61</v>
      </c>
      <c r="B97" s="23" t="s">
        <v>62</v>
      </c>
      <c r="C97" s="12">
        <v>0</v>
      </c>
      <c r="D97" s="19">
        <v>0</v>
      </c>
      <c r="E97" s="19">
        <v>0</v>
      </c>
      <c r="F97" s="19">
        <v>0</v>
      </c>
      <c r="G97" s="19">
        <v>0</v>
      </c>
      <c r="H97" s="19">
        <v>0</v>
      </c>
      <c r="I97" s="19">
        <v>0</v>
      </c>
      <c r="J97" s="19">
        <v>0</v>
      </c>
      <c r="K97" s="19">
        <v>0</v>
      </c>
      <c r="L97" s="19">
        <v>0</v>
      </c>
      <c r="M97" s="19">
        <v>0</v>
      </c>
      <c r="N97" s="19">
        <v>0</v>
      </c>
      <c r="O97" s="19">
        <v>0</v>
      </c>
      <c r="P97" s="19">
        <v>0</v>
      </c>
      <c r="Q97" s="19">
        <v>0</v>
      </c>
      <c r="R97" s="19">
        <v>0</v>
      </c>
      <c r="S97" s="19">
        <v>0</v>
      </c>
      <c r="T97" s="19">
        <v>0</v>
      </c>
      <c r="U97" s="19">
        <v>0</v>
      </c>
      <c r="V97" s="19">
        <v>0</v>
      </c>
      <c r="W97" s="19">
        <v>0</v>
      </c>
      <c r="X97" s="19">
        <v>0</v>
      </c>
      <c r="Y97" s="19">
        <v>0</v>
      </c>
      <c r="Z97" s="19">
        <v>0</v>
      </c>
      <c r="AA97" s="19">
        <v>0</v>
      </c>
      <c r="AB97" s="19">
        <v>0</v>
      </c>
      <c r="AC97" s="19">
        <v>0</v>
      </c>
      <c r="AD97" s="20">
        <f t="shared" si="10"/>
        <v>0</v>
      </c>
    </row>
    <row r="98" spans="1:30" s="21" customFormat="1" ht="12.5" x14ac:dyDescent="0.25">
      <c r="A98" s="22" t="s">
        <v>63</v>
      </c>
      <c r="B98" s="23" t="s">
        <v>64</v>
      </c>
      <c r="C98" s="12">
        <v>0</v>
      </c>
      <c r="D98" s="19">
        <v>0</v>
      </c>
      <c r="E98" s="19">
        <v>0</v>
      </c>
      <c r="F98" s="19">
        <v>0</v>
      </c>
      <c r="G98" s="19">
        <v>0</v>
      </c>
      <c r="H98" s="19">
        <v>0</v>
      </c>
      <c r="I98" s="19">
        <v>0</v>
      </c>
      <c r="J98" s="19">
        <v>0</v>
      </c>
      <c r="K98" s="19">
        <v>0</v>
      </c>
      <c r="L98" s="19">
        <v>0</v>
      </c>
      <c r="M98" s="19">
        <v>0</v>
      </c>
      <c r="N98" s="19">
        <v>0</v>
      </c>
      <c r="O98" s="19">
        <v>0</v>
      </c>
      <c r="P98" s="19">
        <v>0</v>
      </c>
      <c r="Q98" s="19">
        <v>0</v>
      </c>
      <c r="R98" s="19">
        <v>0</v>
      </c>
      <c r="S98" s="19">
        <v>0</v>
      </c>
      <c r="T98" s="19">
        <v>0</v>
      </c>
      <c r="U98" s="19">
        <v>0</v>
      </c>
      <c r="V98" s="19">
        <v>0</v>
      </c>
      <c r="W98" s="19">
        <v>0</v>
      </c>
      <c r="X98" s="19">
        <v>0</v>
      </c>
      <c r="Y98" s="19">
        <v>0</v>
      </c>
      <c r="Z98" s="19">
        <v>0</v>
      </c>
      <c r="AA98" s="19">
        <v>0</v>
      </c>
      <c r="AB98" s="19">
        <v>0</v>
      </c>
      <c r="AC98" s="19">
        <v>0</v>
      </c>
      <c r="AD98" s="20">
        <f t="shared" si="10"/>
        <v>0</v>
      </c>
    </row>
    <row r="99" spans="1:30" s="21" customFormat="1" x14ac:dyDescent="0.3">
      <c r="A99" s="35" t="s">
        <v>82</v>
      </c>
      <c r="B99" s="25"/>
      <c r="C99" s="26">
        <f t="shared" ref="C99:AD99" si="14">SUM(C93:C98)</f>
        <v>0</v>
      </c>
      <c r="D99" s="27">
        <f t="shared" si="14"/>
        <v>147500</v>
      </c>
      <c r="E99" s="27">
        <f t="shared" si="14"/>
        <v>0</v>
      </c>
      <c r="F99" s="27">
        <f t="shared" si="14"/>
        <v>0</v>
      </c>
      <c r="G99" s="27">
        <f t="shared" si="14"/>
        <v>0</v>
      </c>
      <c r="H99" s="27">
        <f t="shared" si="14"/>
        <v>0</v>
      </c>
      <c r="I99" s="27">
        <f t="shared" si="14"/>
        <v>0</v>
      </c>
      <c r="J99" s="27">
        <f t="shared" si="14"/>
        <v>0</v>
      </c>
      <c r="K99" s="27">
        <f t="shared" si="14"/>
        <v>0</v>
      </c>
      <c r="L99" s="27">
        <f t="shared" si="14"/>
        <v>0</v>
      </c>
      <c r="M99" s="27">
        <f t="shared" si="14"/>
        <v>0</v>
      </c>
      <c r="N99" s="27">
        <f t="shared" si="14"/>
        <v>0</v>
      </c>
      <c r="O99" s="27">
        <f t="shared" si="14"/>
        <v>0</v>
      </c>
      <c r="P99" s="27">
        <f t="shared" si="14"/>
        <v>0</v>
      </c>
      <c r="Q99" s="27">
        <f t="shared" si="14"/>
        <v>0</v>
      </c>
      <c r="R99" s="27">
        <f t="shared" si="14"/>
        <v>0</v>
      </c>
      <c r="S99" s="27">
        <f t="shared" si="14"/>
        <v>0</v>
      </c>
      <c r="T99" s="27">
        <f t="shared" si="14"/>
        <v>0</v>
      </c>
      <c r="U99" s="27">
        <f t="shared" si="14"/>
        <v>0</v>
      </c>
      <c r="V99" s="27">
        <f t="shared" si="14"/>
        <v>0</v>
      </c>
      <c r="W99" s="27">
        <f t="shared" si="14"/>
        <v>0</v>
      </c>
      <c r="X99" s="27">
        <f t="shared" si="14"/>
        <v>0</v>
      </c>
      <c r="Y99" s="27">
        <f t="shared" si="14"/>
        <v>0</v>
      </c>
      <c r="Z99" s="27">
        <f t="shared" si="14"/>
        <v>0</v>
      </c>
      <c r="AA99" s="27">
        <f t="shared" si="14"/>
        <v>0</v>
      </c>
      <c r="AB99" s="27">
        <f t="shared" si="14"/>
        <v>0</v>
      </c>
      <c r="AC99" s="27">
        <f t="shared" si="14"/>
        <v>0</v>
      </c>
      <c r="AD99" s="28">
        <f t="shared" si="14"/>
        <v>147500</v>
      </c>
    </row>
    <row r="100" spans="1:30" s="21" customFormat="1" x14ac:dyDescent="0.3">
      <c r="A100" s="10"/>
      <c r="B100" s="2"/>
      <c r="C100" s="29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20"/>
    </row>
    <row r="101" spans="1:30" s="21" customFormat="1" x14ac:dyDescent="0.3">
      <c r="A101" s="10" t="s">
        <v>83</v>
      </c>
      <c r="B101" s="2"/>
      <c r="C101" s="29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20"/>
    </row>
    <row r="102" spans="1:30" s="21" customFormat="1" ht="12.5" x14ac:dyDescent="0.25">
      <c r="A102" s="22" t="s">
        <v>53</v>
      </c>
      <c r="B102" s="23" t="s">
        <v>54</v>
      </c>
      <c r="C102" s="12">
        <v>0</v>
      </c>
      <c r="D102" s="19">
        <f>'[1]FY25 PPSEL Revised'!G56+'[1]FY25 PPSEL Revised'!G119</f>
        <v>11500</v>
      </c>
      <c r="E102" s="19">
        <v>0</v>
      </c>
      <c r="F102" s="19">
        <v>0</v>
      </c>
      <c r="G102" s="19">
        <v>0</v>
      </c>
      <c r="H102" s="19">
        <v>0</v>
      </c>
      <c r="I102" s="19">
        <v>0</v>
      </c>
      <c r="J102" s="19">
        <v>0</v>
      </c>
      <c r="K102" s="19">
        <v>0</v>
      </c>
      <c r="L102" s="19">
        <v>0</v>
      </c>
      <c r="M102" s="19">
        <v>0</v>
      </c>
      <c r="N102" s="19">
        <v>0</v>
      </c>
      <c r="O102" s="19">
        <v>0</v>
      </c>
      <c r="P102" s="19">
        <v>0</v>
      </c>
      <c r="Q102" s="19">
        <v>0</v>
      </c>
      <c r="R102" s="19">
        <v>0</v>
      </c>
      <c r="S102" s="19">
        <v>0</v>
      </c>
      <c r="T102" s="19">
        <v>0</v>
      </c>
      <c r="U102" s="19">
        <v>0</v>
      </c>
      <c r="V102" s="19">
        <v>0</v>
      </c>
      <c r="W102" s="19">
        <v>0</v>
      </c>
      <c r="X102" s="19">
        <v>0</v>
      </c>
      <c r="Y102" s="19">
        <v>0</v>
      </c>
      <c r="Z102" s="19">
        <v>0</v>
      </c>
      <c r="AA102" s="19">
        <v>0</v>
      </c>
      <c r="AB102" s="19">
        <v>0</v>
      </c>
      <c r="AC102" s="19">
        <v>0</v>
      </c>
      <c r="AD102" s="20">
        <f t="shared" si="10"/>
        <v>11500</v>
      </c>
    </row>
    <row r="103" spans="1:30" s="21" customFormat="1" ht="12.5" x14ac:dyDescent="0.25">
      <c r="A103" s="22" t="s">
        <v>55</v>
      </c>
      <c r="B103" s="23" t="s">
        <v>56</v>
      </c>
      <c r="C103" s="12">
        <v>0</v>
      </c>
      <c r="D103" s="19">
        <f>'[1]FY25 PPSEL Revised'!G82+'[1]FY25 PPSEL Revised'!G95</f>
        <v>2092.75</v>
      </c>
      <c r="E103" s="19">
        <v>0</v>
      </c>
      <c r="F103" s="19">
        <v>0</v>
      </c>
      <c r="G103" s="19">
        <v>0</v>
      </c>
      <c r="H103" s="19">
        <v>0</v>
      </c>
      <c r="I103" s="19">
        <v>0</v>
      </c>
      <c r="J103" s="19">
        <v>0</v>
      </c>
      <c r="K103" s="19">
        <v>0</v>
      </c>
      <c r="L103" s="19">
        <v>0</v>
      </c>
      <c r="M103" s="19">
        <v>0</v>
      </c>
      <c r="N103" s="19">
        <v>0</v>
      </c>
      <c r="O103" s="19">
        <v>0</v>
      </c>
      <c r="P103" s="19">
        <v>0</v>
      </c>
      <c r="Q103" s="19">
        <v>0</v>
      </c>
      <c r="R103" s="19">
        <v>0</v>
      </c>
      <c r="S103" s="19">
        <v>0</v>
      </c>
      <c r="T103" s="19">
        <v>0</v>
      </c>
      <c r="U103" s="19">
        <v>0</v>
      </c>
      <c r="V103" s="19">
        <v>0</v>
      </c>
      <c r="W103" s="19">
        <v>0</v>
      </c>
      <c r="X103" s="19">
        <v>0</v>
      </c>
      <c r="Y103" s="19">
        <v>0</v>
      </c>
      <c r="Z103" s="19">
        <v>0</v>
      </c>
      <c r="AA103" s="19">
        <v>0</v>
      </c>
      <c r="AB103" s="19">
        <v>0</v>
      </c>
      <c r="AC103" s="19">
        <v>0</v>
      </c>
      <c r="AD103" s="20">
        <f t="shared" si="10"/>
        <v>2092.75</v>
      </c>
    </row>
    <row r="104" spans="1:30" s="21" customFormat="1" ht="12.5" x14ac:dyDescent="0.25">
      <c r="A104" s="22" t="s">
        <v>57</v>
      </c>
      <c r="B104" s="23" t="s">
        <v>58</v>
      </c>
      <c r="C104" s="12">
        <v>0</v>
      </c>
      <c r="D104" s="19">
        <v>0</v>
      </c>
      <c r="E104" s="19">
        <v>0</v>
      </c>
      <c r="F104" s="19">
        <v>0</v>
      </c>
      <c r="G104" s="19">
        <v>0</v>
      </c>
      <c r="H104" s="19">
        <v>0</v>
      </c>
      <c r="I104" s="19">
        <v>0</v>
      </c>
      <c r="J104" s="19">
        <v>0</v>
      </c>
      <c r="K104" s="19">
        <v>0</v>
      </c>
      <c r="L104" s="19">
        <v>0</v>
      </c>
      <c r="M104" s="19">
        <v>0</v>
      </c>
      <c r="N104" s="19">
        <v>0</v>
      </c>
      <c r="O104" s="19">
        <v>0</v>
      </c>
      <c r="P104" s="19">
        <v>0</v>
      </c>
      <c r="Q104" s="19">
        <v>0</v>
      </c>
      <c r="R104" s="19">
        <v>0</v>
      </c>
      <c r="S104" s="19">
        <v>0</v>
      </c>
      <c r="T104" s="19">
        <v>0</v>
      </c>
      <c r="U104" s="19">
        <v>0</v>
      </c>
      <c r="V104" s="19">
        <v>0</v>
      </c>
      <c r="W104" s="19">
        <v>0</v>
      </c>
      <c r="X104" s="19">
        <v>0</v>
      </c>
      <c r="Y104" s="19">
        <v>0</v>
      </c>
      <c r="Z104" s="19">
        <v>0</v>
      </c>
      <c r="AA104" s="19">
        <v>0</v>
      </c>
      <c r="AB104" s="19">
        <v>0</v>
      </c>
      <c r="AC104" s="19">
        <v>0</v>
      </c>
      <c r="AD104" s="20">
        <f t="shared" si="10"/>
        <v>0</v>
      </c>
    </row>
    <row r="105" spans="1:30" s="21" customFormat="1" ht="12.5" x14ac:dyDescent="0.25">
      <c r="A105" s="22" t="s">
        <v>59</v>
      </c>
      <c r="B105" s="23" t="s">
        <v>60</v>
      </c>
      <c r="C105" s="12">
        <v>0</v>
      </c>
      <c r="D105" s="19">
        <f>'[1]FY25 PPSEL Revised'!G173</f>
        <v>500</v>
      </c>
      <c r="E105" s="19">
        <v>0</v>
      </c>
      <c r="F105" s="19">
        <v>0</v>
      </c>
      <c r="G105" s="19">
        <v>0</v>
      </c>
      <c r="H105" s="19">
        <v>0</v>
      </c>
      <c r="I105" s="19">
        <v>0</v>
      </c>
      <c r="J105" s="19">
        <v>0</v>
      </c>
      <c r="K105" s="19">
        <v>0</v>
      </c>
      <c r="L105" s="19">
        <v>0</v>
      </c>
      <c r="M105" s="19">
        <v>0</v>
      </c>
      <c r="N105" s="19">
        <v>0</v>
      </c>
      <c r="O105" s="19">
        <v>0</v>
      </c>
      <c r="P105" s="19">
        <v>0</v>
      </c>
      <c r="Q105" s="19">
        <v>0</v>
      </c>
      <c r="R105" s="19">
        <v>0</v>
      </c>
      <c r="S105" s="19">
        <v>0</v>
      </c>
      <c r="T105" s="19">
        <v>0</v>
      </c>
      <c r="U105" s="19">
        <v>0</v>
      </c>
      <c r="V105" s="19">
        <v>0</v>
      </c>
      <c r="W105" s="19">
        <v>0</v>
      </c>
      <c r="X105" s="19">
        <v>0</v>
      </c>
      <c r="Y105" s="19">
        <v>0</v>
      </c>
      <c r="Z105" s="19">
        <v>0</v>
      </c>
      <c r="AA105" s="19">
        <v>0</v>
      </c>
      <c r="AB105" s="19">
        <v>0</v>
      </c>
      <c r="AC105" s="19">
        <v>0</v>
      </c>
      <c r="AD105" s="20">
        <f t="shared" si="10"/>
        <v>500</v>
      </c>
    </row>
    <row r="106" spans="1:30" s="21" customFormat="1" ht="12.5" x14ac:dyDescent="0.25">
      <c r="A106" s="22" t="s">
        <v>61</v>
      </c>
      <c r="B106" s="23" t="s">
        <v>62</v>
      </c>
      <c r="C106" s="12">
        <v>0</v>
      </c>
      <c r="D106" s="19">
        <v>0</v>
      </c>
      <c r="E106" s="19">
        <v>0</v>
      </c>
      <c r="F106" s="19">
        <v>0</v>
      </c>
      <c r="G106" s="19">
        <v>0</v>
      </c>
      <c r="H106" s="19">
        <v>0</v>
      </c>
      <c r="I106" s="19">
        <v>0</v>
      </c>
      <c r="J106" s="19">
        <v>0</v>
      </c>
      <c r="K106" s="19">
        <v>0</v>
      </c>
      <c r="L106" s="19">
        <v>0</v>
      </c>
      <c r="M106" s="19">
        <v>0</v>
      </c>
      <c r="N106" s="19">
        <v>0</v>
      </c>
      <c r="O106" s="19">
        <v>0</v>
      </c>
      <c r="P106" s="19">
        <v>0</v>
      </c>
      <c r="Q106" s="19">
        <v>0</v>
      </c>
      <c r="R106" s="19">
        <v>0</v>
      </c>
      <c r="S106" s="19">
        <v>0</v>
      </c>
      <c r="T106" s="19">
        <v>0</v>
      </c>
      <c r="U106" s="19">
        <v>0</v>
      </c>
      <c r="V106" s="19">
        <v>0</v>
      </c>
      <c r="W106" s="19">
        <v>0</v>
      </c>
      <c r="X106" s="19">
        <v>0</v>
      </c>
      <c r="Y106" s="19">
        <v>0</v>
      </c>
      <c r="Z106" s="19">
        <v>0</v>
      </c>
      <c r="AA106" s="19">
        <v>0</v>
      </c>
      <c r="AB106" s="19">
        <v>0</v>
      </c>
      <c r="AC106" s="19">
        <v>0</v>
      </c>
      <c r="AD106" s="20">
        <f t="shared" si="10"/>
        <v>0</v>
      </c>
    </row>
    <row r="107" spans="1:30" s="21" customFormat="1" ht="12.5" x14ac:dyDescent="0.25">
      <c r="A107" s="22" t="s">
        <v>63</v>
      </c>
      <c r="B107" s="23" t="s">
        <v>64</v>
      </c>
      <c r="C107" s="12">
        <v>0</v>
      </c>
      <c r="D107" s="19">
        <v>0</v>
      </c>
      <c r="E107" s="19">
        <v>0</v>
      </c>
      <c r="F107" s="19">
        <v>0</v>
      </c>
      <c r="G107" s="19">
        <v>0</v>
      </c>
      <c r="H107" s="19">
        <v>0</v>
      </c>
      <c r="I107" s="19">
        <v>0</v>
      </c>
      <c r="J107" s="19">
        <v>0</v>
      </c>
      <c r="K107" s="19">
        <v>0</v>
      </c>
      <c r="L107" s="19">
        <v>0</v>
      </c>
      <c r="M107" s="19">
        <v>0</v>
      </c>
      <c r="N107" s="19">
        <v>0</v>
      </c>
      <c r="O107" s="19">
        <v>0</v>
      </c>
      <c r="P107" s="19">
        <v>0</v>
      </c>
      <c r="Q107" s="19">
        <v>0</v>
      </c>
      <c r="R107" s="19">
        <v>0</v>
      </c>
      <c r="S107" s="19">
        <v>0</v>
      </c>
      <c r="T107" s="19">
        <v>0</v>
      </c>
      <c r="U107" s="19">
        <v>0</v>
      </c>
      <c r="V107" s="19">
        <v>0</v>
      </c>
      <c r="W107" s="19">
        <v>0</v>
      </c>
      <c r="X107" s="19">
        <v>0</v>
      </c>
      <c r="Y107" s="19">
        <v>0</v>
      </c>
      <c r="Z107" s="19">
        <v>0</v>
      </c>
      <c r="AA107" s="19">
        <v>0</v>
      </c>
      <c r="AB107" s="19">
        <v>0</v>
      </c>
      <c r="AC107" s="19">
        <v>0</v>
      </c>
      <c r="AD107" s="20">
        <f t="shared" si="10"/>
        <v>0</v>
      </c>
    </row>
    <row r="108" spans="1:30" s="21" customFormat="1" x14ac:dyDescent="0.3">
      <c r="A108" s="35" t="s">
        <v>84</v>
      </c>
      <c r="B108" s="25"/>
      <c r="C108" s="26">
        <f t="shared" ref="C108:AD108" si="15">SUM(C102:C107)</f>
        <v>0</v>
      </c>
      <c r="D108" s="27">
        <f t="shared" si="15"/>
        <v>14092.75</v>
      </c>
      <c r="E108" s="27">
        <f t="shared" si="15"/>
        <v>0</v>
      </c>
      <c r="F108" s="27">
        <f t="shared" si="15"/>
        <v>0</v>
      </c>
      <c r="G108" s="27">
        <f t="shared" si="15"/>
        <v>0</v>
      </c>
      <c r="H108" s="27">
        <f t="shared" si="15"/>
        <v>0</v>
      </c>
      <c r="I108" s="27">
        <f t="shared" si="15"/>
        <v>0</v>
      </c>
      <c r="J108" s="27">
        <f t="shared" si="15"/>
        <v>0</v>
      </c>
      <c r="K108" s="27">
        <f t="shared" si="15"/>
        <v>0</v>
      </c>
      <c r="L108" s="27">
        <f t="shared" si="15"/>
        <v>0</v>
      </c>
      <c r="M108" s="27">
        <f t="shared" si="15"/>
        <v>0</v>
      </c>
      <c r="N108" s="27">
        <f t="shared" si="15"/>
        <v>0</v>
      </c>
      <c r="O108" s="27">
        <f t="shared" si="15"/>
        <v>0</v>
      </c>
      <c r="P108" s="27">
        <f t="shared" si="15"/>
        <v>0</v>
      </c>
      <c r="Q108" s="27">
        <f t="shared" si="15"/>
        <v>0</v>
      </c>
      <c r="R108" s="27">
        <f t="shared" si="15"/>
        <v>0</v>
      </c>
      <c r="S108" s="27">
        <f t="shared" si="15"/>
        <v>0</v>
      </c>
      <c r="T108" s="27">
        <f t="shared" si="15"/>
        <v>0</v>
      </c>
      <c r="U108" s="27">
        <f t="shared" si="15"/>
        <v>0</v>
      </c>
      <c r="V108" s="27">
        <f t="shared" si="15"/>
        <v>0</v>
      </c>
      <c r="W108" s="27">
        <f t="shared" si="15"/>
        <v>0</v>
      </c>
      <c r="X108" s="27">
        <f t="shared" si="15"/>
        <v>0</v>
      </c>
      <c r="Y108" s="27">
        <f t="shared" si="15"/>
        <v>0</v>
      </c>
      <c r="Z108" s="27">
        <f t="shared" si="15"/>
        <v>0</v>
      </c>
      <c r="AA108" s="27">
        <f t="shared" si="15"/>
        <v>0</v>
      </c>
      <c r="AB108" s="27">
        <f t="shared" si="15"/>
        <v>0</v>
      </c>
      <c r="AC108" s="27">
        <f t="shared" si="15"/>
        <v>0</v>
      </c>
      <c r="AD108" s="28">
        <f t="shared" si="15"/>
        <v>14092.75</v>
      </c>
    </row>
    <row r="109" spans="1:30" s="21" customFormat="1" x14ac:dyDescent="0.3">
      <c r="A109" s="10"/>
      <c r="B109" s="2"/>
      <c r="C109" s="29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20"/>
    </row>
    <row r="110" spans="1:30" s="21" customFormat="1" x14ac:dyDescent="0.3">
      <c r="A110" s="10" t="s">
        <v>85</v>
      </c>
      <c r="B110" s="2"/>
      <c r="C110" s="29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20"/>
    </row>
    <row r="111" spans="1:30" s="21" customFormat="1" ht="12.5" x14ac:dyDescent="0.25">
      <c r="A111" s="22" t="s">
        <v>53</v>
      </c>
      <c r="B111" s="23" t="s">
        <v>54</v>
      </c>
      <c r="C111" s="12">
        <v>0</v>
      </c>
      <c r="D111" s="19">
        <v>0</v>
      </c>
      <c r="E111" s="19">
        <v>0</v>
      </c>
      <c r="F111" s="19">
        <v>0</v>
      </c>
      <c r="G111" s="19">
        <v>0</v>
      </c>
      <c r="H111" s="19">
        <v>0</v>
      </c>
      <c r="I111" s="19">
        <v>0</v>
      </c>
      <c r="J111" s="19">
        <v>0</v>
      </c>
      <c r="K111" s="19">
        <v>0</v>
      </c>
      <c r="L111" s="19">
        <v>0</v>
      </c>
      <c r="M111" s="19">
        <v>0</v>
      </c>
      <c r="N111" s="19">
        <v>0</v>
      </c>
      <c r="O111" s="19">
        <v>0</v>
      </c>
      <c r="P111" s="19">
        <v>0</v>
      </c>
      <c r="Q111" s="19">
        <v>0</v>
      </c>
      <c r="R111" s="19">
        <v>0</v>
      </c>
      <c r="S111" s="19">
        <v>0</v>
      </c>
      <c r="T111" s="19">
        <v>0</v>
      </c>
      <c r="U111" s="19">
        <v>0</v>
      </c>
      <c r="V111" s="19">
        <v>0</v>
      </c>
      <c r="W111" s="19">
        <v>0</v>
      </c>
      <c r="X111" s="19">
        <v>0</v>
      </c>
      <c r="Y111" s="19">
        <v>0</v>
      </c>
      <c r="Z111" s="19">
        <v>0</v>
      </c>
      <c r="AA111" s="19">
        <v>0</v>
      </c>
      <c r="AB111" s="19">
        <v>0</v>
      </c>
      <c r="AC111" s="19">
        <v>0</v>
      </c>
      <c r="AD111" s="20">
        <f t="shared" si="10"/>
        <v>0</v>
      </c>
    </row>
    <row r="112" spans="1:30" s="21" customFormat="1" ht="12.5" x14ac:dyDescent="0.25">
      <c r="A112" s="22" t="s">
        <v>55</v>
      </c>
      <c r="B112" s="23" t="s">
        <v>56</v>
      </c>
      <c r="C112" s="12">
        <v>0</v>
      </c>
      <c r="D112" s="19">
        <v>0</v>
      </c>
      <c r="E112" s="19">
        <v>0</v>
      </c>
      <c r="F112" s="19">
        <v>0</v>
      </c>
      <c r="G112" s="19">
        <v>0</v>
      </c>
      <c r="H112" s="19">
        <v>0</v>
      </c>
      <c r="I112" s="19">
        <v>0</v>
      </c>
      <c r="J112" s="19">
        <v>0</v>
      </c>
      <c r="K112" s="19">
        <v>0</v>
      </c>
      <c r="L112" s="19">
        <v>0</v>
      </c>
      <c r="M112" s="19">
        <v>0</v>
      </c>
      <c r="N112" s="19">
        <v>0</v>
      </c>
      <c r="O112" s="19">
        <v>0</v>
      </c>
      <c r="P112" s="19">
        <v>0</v>
      </c>
      <c r="Q112" s="19">
        <v>0</v>
      </c>
      <c r="R112" s="19">
        <v>0</v>
      </c>
      <c r="S112" s="19">
        <v>0</v>
      </c>
      <c r="T112" s="19">
        <v>0</v>
      </c>
      <c r="U112" s="19">
        <v>0</v>
      </c>
      <c r="V112" s="19">
        <v>0</v>
      </c>
      <c r="W112" s="19">
        <v>0</v>
      </c>
      <c r="X112" s="19">
        <v>0</v>
      </c>
      <c r="Y112" s="19">
        <v>0</v>
      </c>
      <c r="Z112" s="19">
        <v>0</v>
      </c>
      <c r="AA112" s="19">
        <v>0</v>
      </c>
      <c r="AB112" s="19">
        <v>0</v>
      </c>
      <c r="AC112" s="19">
        <v>0</v>
      </c>
      <c r="AD112" s="20">
        <f t="shared" si="10"/>
        <v>0</v>
      </c>
    </row>
    <row r="113" spans="1:30" s="21" customFormat="1" ht="12.5" x14ac:dyDescent="0.25">
      <c r="A113" s="22" t="s">
        <v>57</v>
      </c>
      <c r="B113" s="23" t="s">
        <v>58</v>
      </c>
      <c r="C113" s="12">
        <v>0</v>
      </c>
      <c r="D113" s="19">
        <f>'[1]FY25 PPSEL Revised'!G166</f>
        <v>15000</v>
      </c>
      <c r="E113" s="19">
        <v>0</v>
      </c>
      <c r="F113" s="19">
        <v>0</v>
      </c>
      <c r="G113" s="19">
        <v>0</v>
      </c>
      <c r="H113" s="19">
        <v>0</v>
      </c>
      <c r="I113" s="19">
        <v>0</v>
      </c>
      <c r="J113" s="19">
        <v>0</v>
      </c>
      <c r="K113" s="19">
        <v>0</v>
      </c>
      <c r="L113" s="19">
        <v>0</v>
      </c>
      <c r="M113" s="19">
        <v>0</v>
      </c>
      <c r="N113" s="19">
        <v>0</v>
      </c>
      <c r="O113" s="19">
        <v>0</v>
      </c>
      <c r="P113" s="19">
        <v>0</v>
      </c>
      <c r="Q113" s="19">
        <v>0</v>
      </c>
      <c r="R113" s="19">
        <v>0</v>
      </c>
      <c r="S113" s="19">
        <v>0</v>
      </c>
      <c r="T113" s="19">
        <v>0</v>
      </c>
      <c r="U113" s="19">
        <v>0</v>
      </c>
      <c r="V113" s="19">
        <v>0</v>
      </c>
      <c r="W113" s="19">
        <v>0</v>
      </c>
      <c r="X113" s="19">
        <v>0</v>
      </c>
      <c r="Y113" s="19">
        <v>0</v>
      </c>
      <c r="Z113" s="19">
        <v>0</v>
      </c>
      <c r="AA113" s="19">
        <v>0</v>
      </c>
      <c r="AB113" s="19">
        <v>0</v>
      </c>
      <c r="AC113" s="19">
        <v>0</v>
      </c>
      <c r="AD113" s="20">
        <f t="shared" si="10"/>
        <v>15000</v>
      </c>
    </row>
    <row r="114" spans="1:30" s="21" customFormat="1" ht="12.5" x14ac:dyDescent="0.25">
      <c r="A114" s="22" t="s">
        <v>59</v>
      </c>
      <c r="B114" s="23" t="s">
        <v>60</v>
      </c>
      <c r="C114" s="12">
        <v>0</v>
      </c>
      <c r="D114" s="19">
        <f>'[1]FY25 PPSEL Revised'!G188</f>
        <v>0</v>
      </c>
      <c r="E114" s="19">
        <v>0</v>
      </c>
      <c r="F114" s="19">
        <v>0</v>
      </c>
      <c r="G114" s="19">
        <v>0</v>
      </c>
      <c r="H114" s="19">
        <v>0</v>
      </c>
      <c r="I114" s="19">
        <v>0</v>
      </c>
      <c r="J114" s="19">
        <v>0</v>
      </c>
      <c r="K114" s="19">
        <v>0</v>
      </c>
      <c r="L114" s="19">
        <v>0</v>
      </c>
      <c r="M114" s="19">
        <v>0</v>
      </c>
      <c r="N114" s="19">
        <v>0</v>
      </c>
      <c r="O114" s="19">
        <v>0</v>
      </c>
      <c r="P114" s="19">
        <v>0</v>
      </c>
      <c r="Q114" s="19">
        <v>0</v>
      </c>
      <c r="R114" s="19">
        <v>0</v>
      </c>
      <c r="S114" s="19">
        <v>0</v>
      </c>
      <c r="T114" s="19">
        <v>0</v>
      </c>
      <c r="U114" s="19">
        <v>0</v>
      </c>
      <c r="V114" s="19">
        <v>0</v>
      </c>
      <c r="W114" s="19">
        <v>0</v>
      </c>
      <c r="X114" s="19">
        <v>0</v>
      </c>
      <c r="Y114" s="19">
        <v>0</v>
      </c>
      <c r="Z114" s="19">
        <v>0</v>
      </c>
      <c r="AA114" s="19">
        <v>0</v>
      </c>
      <c r="AB114" s="19">
        <v>0</v>
      </c>
      <c r="AC114" s="19">
        <v>0</v>
      </c>
      <c r="AD114" s="20">
        <f t="shared" si="10"/>
        <v>0</v>
      </c>
    </row>
    <row r="115" spans="1:30" s="21" customFormat="1" ht="12.5" x14ac:dyDescent="0.25">
      <c r="A115" s="22" t="s">
        <v>61</v>
      </c>
      <c r="B115" s="23" t="s">
        <v>62</v>
      </c>
      <c r="C115" s="12">
        <v>0</v>
      </c>
      <c r="D115" s="19">
        <v>0</v>
      </c>
      <c r="E115" s="19">
        <v>0</v>
      </c>
      <c r="F115" s="19">
        <v>0</v>
      </c>
      <c r="G115" s="19">
        <v>0</v>
      </c>
      <c r="H115" s="19">
        <v>0</v>
      </c>
      <c r="I115" s="19">
        <v>0</v>
      </c>
      <c r="J115" s="19">
        <v>0</v>
      </c>
      <c r="K115" s="19">
        <v>0</v>
      </c>
      <c r="L115" s="19">
        <v>0</v>
      </c>
      <c r="M115" s="19">
        <v>0</v>
      </c>
      <c r="N115" s="19">
        <v>0</v>
      </c>
      <c r="O115" s="19">
        <v>0</v>
      </c>
      <c r="P115" s="19">
        <v>0</v>
      </c>
      <c r="Q115" s="19">
        <v>0</v>
      </c>
      <c r="R115" s="19">
        <v>0</v>
      </c>
      <c r="S115" s="19">
        <v>0</v>
      </c>
      <c r="T115" s="19">
        <v>0</v>
      </c>
      <c r="U115" s="19">
        <v>0</v>
      </c>
      <c r="V115" s="19">
        <v>0</v>
      </c>
      <c r="W115" s="19">
        <v>0</v>
      </c>
      <c r="X115" s="19">
        <v>0</v>
      </c>
      <c r="Y115" s="19">
        <v>0</v>
      </c>
      <c r="Z115" s="19">
        <v>0</v>
      </c>
      <c r="AA115" s="19">
        <v>0</v>
      </c>
      <c r="AB115" s="19">
        <v>0</v>
      </c>
      <c r="AC115" s="19">
        <v>0</v>
      </c>
      <c r="AD115" s="20">
        <f t="shared" si="10"/>
        <v>0</v>
      </c>
    </row>
    <row r="116" spans="1:30" s="21" customFormat="1" ht="12.5" x14ac:dyDescent="0.25">
      <c r="A116" s="22" t="s">
        <v>63</v>
      </c>
      <c r="B116" s="23" t="s">
        <v>64</v>
      </c>
      <c r="C116" s="12">
        <v>0</v>
      </c>
      <c r="D116" s="19">
        <v>0</v>
      </c>
      <c r="E116" s="19">
        <v>0</v>
      </c>
      <c r="F116" s="19">
        <v>0</v>
      </c>
      <c r="G116" s="19">
        <v>0</v>
      </c>
      <c r="H116" s="19">
        <v>0</v>
      </c>
      <c r="I116" s="19">
        <v>0</v>
      </c>
      <c r="J116" s="19">
        <v>0</v>
      </c>
      <c r="K116" s="19">
        <v>0</v>
      </c>
      <c r="L116" s="19">
        <v>0</v>
      </c>
      <c r="M116" s="19">
        <v>0</v>
      </c>
      <c r="N116" s="19">
        <v>0</v>
      </c>
      <c r="O116" s="19">
        <v>0</v>
      </c>
      <c r="P116" s="19">
        <v>0</v>
      </c>
      <c r="Q116" s="19">
        <v>0</v>
      </c>
      <c r="R116" s="19">
        <v>0</v>
      </c>
      <c r="S116" s="19">
        <v>0</v>
      </c>
      <c r="T116" s="19">
        <v>0</v>
      </c>
      <c r="U116" s="19">
        <v>0</v>
      </c>
      <c r="V116" s="19">
        <v>0</v>
      </c>
      <c r="W116" s="19">
        <v>0</v>
      </c>
      <c r="X116" s="19">
        <v>0</v>
      </c>
      <c r="Y116" s="19">
        <v>0</v>
      </c>
      <c r="Z116" s="19">
        <v>0</v>
      </c>
      <c r="AA116" s="19">
        <v>0</v>
      </c>
      <c r="AB116" s="19">
        <v>0</v>
      </c>
      <c r="AC116" s="19">
        <v>0</v>
      </c>
      <c r="AD116" s="20">
        <f t="shared" si="10"/>
        <v>0</v>
      </c>
    </row>
    <row r="117" spans="1:30" s="21" customFormat="1" x14ac:dyDescent="0.3">
      <c r="A117" s="35" t="s">
        <v>84</v>
      </c>
      <c r="B117" s="25"/>
      <c r="C117" s="26">
        <f t="shared" ref="C117:AD117" si="16">SUM(C111:C116)</f>
        <v>0</v>
      </c>
      <c r="D117" s="27">
        <f t="shared" si="16"/>
        <v>15000</v>
      </c>
      <c r="E117" s="27">
        <f t="shared" si="16"/>
        <v>0</v>
      </c>
      <c r="F117" s="27">
        <f t="shared" si="16"/>
        <v>0</v>
      </c>
      <c r="G117" s="27">
        <f t="shared" si="16"/>
        <v>0</v>
      </c>
      <c r="H117" s="27">
        <f t="shared" si="16"/>
        <v>0</v>
      </c>
      <c r="I117" s="27">
        <f t="shared" si="16"/>
        <v>0</v>
      </c>
      <c r="J117" s="27">
        <f t="shared" si="16"/>
        <v>0</v>
      </c>
      <c r="K117" s="27">
        <f t="shared" si="16"/>
        <v>0</v>
      </c>
      <c r="L117" s="27">
        <f t="shared" si="16"/>
        <v>0</v>
      </c>
      <c r="M117" s="27">
        <f t="shared" si="16"/>
        <v>0</v>
      </c>
      <c r="N117" s="27">
        <f t="shared" si="16"/>
        <v>0</v>
      </c>
      <c r="O117" s="27">
        <f t="shared" si="16"/>
        <v>0</v>
      </c>
      <c r="P117" s="27">
        <f t="shared" si="16"/>
        <v>0</v>
      </c>
      <c r="Q117" s="27">
        <f t="shared" si="16"/>
        <v>0</v>
      </c>
      <c r="R117" s="27">
        <f t="shared" si="16"/>
        <v>0</v>
      </c>
      <c r="S117" s="27">
        <f t="shared" si="16"/>
        <v>0</v>
      </c>
      <c r="T117" s="27">
        <f t="shared" si="16"/>
        <v>0</v>
      </c>
      <c r="U117" s="27">
        <f t="shared" si="16"/>
        <v>0</v>
      </c>
      <c r="V117" s="27">
        <f t="shared" si="16"/>
        <v>0</v>
      </c>
      <c r="W117" s="27">
        <f t="shared" si="16"/>
        <v>0</v>
      </c>
      <c r="X117" s="27">
        <f t="shared" si="16"/>
        <v>0</v>
      </c>
      <c r="Y117" s="27">
        <f t="shared" si="16"/>
        <v>0</v>
      </c>
      <c r="Z117" s="27">
        <f t="shared" si="16"/>
        <v>0</v>
      </c>
      <c r="AA117" s="27">
        <f t="shared" si="16"/>
        <v>0</v>
      </c>
      <c r="AB117" s="27">
        <f t="shared" si="16"/>
        <v>0</v>
      </c>
      <c r="AC117" s="27">
        <f t="shared" si="16"/>
        <v>0</v>
      </c>
      <c r="AD117" s="28">
        <f t="shared" si="16"/>
        <v>15000</v>
      </c>
    </row>
    <row r="118" spans="1:30" s="21" customFormat="1" hidden="1" x14ac:dyDescent="0.3">
      <c r="A118" s="10" t="s">
        <v>86</v>
      </c>
      <c r="B118" s="2"/>
      <c r="C118" s="29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20"/>
    </row>
    <row r="119" spans="1:30" s="21" customFormat="1" ht="12.5" hidden="1" x14ac:dyDescent="0.25">
      <c r="A119" s="22" t="s">
        <v>53</v>
      </c>
      <c r="B119" s="23" t="s">
        <v>54</v>
      </c>
      <c r="C119" s="12">
        <v>0</v>
      </c>
      <c r="D119" s="19">
        <v>0</v>
      </c>
      <c r="E119" s="19">
        <v>0</v>
      </c>
      <c r="F119" s="19">
        <v>0</v>
      </c>
      <c r="G119" s="19">
        <v>0</v>
      </c>
      <c r="H119" s="19">
        <v>0</v>
      </c>
      <c r="I119" s="19">
        <v>0</v>
      </c>
      <c r="J119" s="19">
        <v>0</v>
      </c>
      <c r="K119" s="19">
        <v>0</v>
      </c>
      <c r="L119" s="19">
        <v>0</v>
      </c>
      <c r="M119" s="19">
        <v>0</v>
      </c>
      <c r="N119" s="19">
        <v>0</v>
      </c>
      <c r="O119" s="19">
        <v>0</v>
      </c>
      <c r="P119" s="19">
        <v>0</v>
      </c>
      <c r="Q119" s="19">
        <v>0</v>
      </c>
      <c r="R119" s="19">
        <v>0</v>
      </c>
      <c r="S119" s="19">
        <v>0</v>
      </c>
      <c r="T119" s="19">
        <v>0</v>
      </c>
      <c r="U119" s="19">
        <v>0</v>
      </c>
      <c r="V119" s="19">
        <v>0</v>
      </c>
      <c r="W119" s="19">
        <v>0</v>
      </c>
      <c r="X119" s="19">
        <v>0</v>
      </c>
      <c r="Y119" s="19">
        <v>0</v>
      </c>
      <c r="Z119" s="19">
        <v>0</v>
      </c>
      <c r="AA119" s="19">
        <v>0</v>
      </c>
      <c r="AB119" s="19">
        <v>0</v>
      </c>
      <c r="AC119" s="19">
        <v>0</v>
      </c>
      <c r="AD119" s="20">
        <f t="shared" si="10"/>
        <v>0</v>
      </c>
    </row>
    <row r="120" spans="1:30" s="21" customFormat="1" ht="12.5" hidden="1" x14ac:dyDescent="0.25">
      <c r="A120" s="22" t="s">
        <v>55</v>
      </c>
      <c r="B120" s="23" t="s">
        <v>56</v>
      </c>
      <c r="C120" s="12">
        <v>0</v>
      </c>
      <c r="D120" s="19">
        <v>0</v>
      </c>
      <c r="E120" s="19">
        <v>0</v>
      </c>
      <c r="F120" s="19">
        <v>0</v>
      </c>
      <c r="G120" s="19">
        <v>0</v>
      </c>
      <c r="H120" s="19">
        <v>0</v>
      </c>
      <c r="I120" s="19">
        <v>0</v>
      </c>
      <c r="J120" s="19">
        <v>0</v>
      </c>
      <c r="K120" s="19">
        <v>0</v>
      </c>
      <c r="L120" s="19">
        <v>0</v>
      </c>
      <c r="M120" s="19">
        <v>0</v>
      </c>
      <c r="N120" s="19">
        <v>0</v>
      </c>
      <c r="O120" s="19">
        <v>0</v>
      </c>
      <c r="P120" s="19">
        <v>0</v>
      </c>
      <c r="Q120" s="19">
        <v>0</v>
      </c>
      <c r="R120" s="19">
        <v>0</v>
      </c>
      <c r="S120" s="19">
        <v>0</v>
      </c>
      <c r="T120" s="19">
        <v>0</v>
      </c>
      <c r="U120" s="19">
        <v>0</v>
      </c>
      <c r="V120" s="19">
        <v>0</v>
      </c>
      <c r="W120" s="19">
        <v>0</v>
      </c>
      <c r="X120" s="19">
        <v>0</v>
      </c>
      <c r="Y120" s="19">
        <v>0</v>
      </c>
      <c r="Z120" s="19">
        <v>0</v>
      </c>
      <c r="AA120" s="19">
        <v>0</v>
      </c>
      <c r="AB120" s="19">
        <v>0</v>
      </c>
      <c r="AC120" s="19">
        <v>0</v>
      </c>
      <c r="AD120" s="20">
        <f t="shared" si="10"/>
        <v>0</v>
      </c>
    </row>
    <row r="121" spans="1:30" s="21" customFormat="1" ht="12.5" hidden="1" x14ac:dyDescent="0.25">
      <c r="A121" s="22" t="s">
        <v>57</v>
      </c>
      <c r="B121" s="23" t="s">
        <v>58</v>
      </c>
      <c r="C121" s="12">
        <v>0</v>
      </c>
      <c r="D121" s="19">
        <v>0</v>
      </c>
      <c r="E121" s="19">
        <v>0</v>
      </c>
      <c r="F121" s="19">
        <v>0</v>
      </c>
      <c r="G121" s="19">
        <v>0</v>
      </c>
      <c r="H121" s="19">
        <v>0</v>
      </c>
      <c r="I121" s="19">
        <v>0</v>
      </c>
      <c r="J121" s="19">
        <v>0</v>
      </c>
      <c r="K121" s="19">
        <v>0</v>
      </c>
      <c r="L121" s="19">
        <v>0</v>
      </c>
      <c r="M121" s="19">
        <v>0</v>
      </c>
      <c r="N121" s="19">
        <v>0</v>
      </c>
      <c r="O121" s="19">
        <v>0</v>
      </c>
      <c r="P121" s="19">
        <v>0</v>
      </c>
      <c r="Q121" s="19">
        <v>0</v>
      </c>
      <c r="R121" s="19">
        <v>0</v>
      </c>
      <c r="S121" s="19">
        <v>0</v>
      </c>
      <c r="T121" s="19">
        <v>0</v>
      </c>
      <c r="U121" s="19">
        <v>0</v>
      </c>
      <c r="V121" s="19">
        <v>0</v>
      </c>
      <c r="W121" s="19">
        <v>0</v>
      </c>
      <c r="X121" s="19">
        <v>0</v>
      </c>
      <c r="Y121" s="19">
        <v>0</v>
      </c>
      <c r="Z121" s="19">
        <v>0</v>
      </c>
      <c r="AA121" s="19">
        <v>0</v>
      </c>
      <c r="AB121" s="19">
        <v>0</v>
      </c>
      <c r="AC121" s="19">
        <v>0</v>
      </c>
      <c r="AD121" s="20">
        <f t="shared" si="10"/>
        <v>0</v>
      </c>
    </row>
    <row r="122" spans="1:30" s="21" customFormat="1" ht="12.5" hidden="1" x14ac:dyDescent="0.25">
      <c r="A122" s="22" t="s">
        <v>59</v>
      </c>
      <c r="B122" s="23" t="s">
        <v>60</v>
      </c>
      <c r="C122" s="12">
        <v>0</v>
      </c>
      <c r="D122" s="19">
        <v>0</v>
      </c>
      <c r="E122" s="19">
        <v>0</v>
      </c>
      <c r="F122" s="19">
        <v>0</v>
      </c>
      <c r="G122" s="19">
        <v>0</v>
      </c>
      <c r="H122" s="19">
        <v>0</v>
      </c>
      <c r="I122" s="19">
        <v>0</v>
      </c>
      <c r="J122" s="19">
        <v>0</v>
      </c>
      <c r="K122" s="19">
        <v>0</v>
      </c>
      <c r="L122" s="19">
        <v>0</v>
      </c>
      <c r="M122" s="19">
        <v>0</v>
      </c>
      <c r="N122" s="19">
        <v>0</v>
      </c>
      <c r="O122" s="19">
        <v>0</v>
      </c>
      <c r="P122" s="19">
        <v>0</v>
      </c>
      <c r="Q122" s="19">
        <v>0</v>
      </c>
      <c r="R122" s="19">
        <v>0</v>
      </c>
      <c r="S122" s="19">
        <v>0</v>
      </c>
      <c r="T122" s="19">
        <v>0</v>
      </c>
      <c r="U122" s="19">
        <v>0</v>
      </c>
      <c r="V122" s="19">
        <v>0</v>
      </c>
      <c r="W122" s="19">
        <v>0</v>
      </c>
      <c r="X122" s="19">
        <v>0</v>
      </c>
      <c r="Y122" s="19">
        <v>0</v>
      </c>
      <c r="Z122" s="19">
        <v>0</v>
      </c>
      <c r="AA122" s="19">
        <v>0</v>
      </c>
      <c r="AB122" s="19">
        <v>0</v>
      </c>
      <c r="AC122" s="19">
        <v>0</v>
      </c>
      <c r="AD122" s="20">
        <f t="shared" si="10"/>
        <v>0</v>
      </c>
    </row>
    <row r="123" spans="1:30" s="21" customFormat="1" ht="12.5" hidden="1" x14ac:dyDescent="0.25">
      <c r="A123" s="22" t="s">
        <v>61</v>
      </c>
      <c r="B123" s="23" t="s">
        <v>62</v>
      </c>
      <c r="C123" s="12">
        <v>0</v>
      </c>
      <c r="D123" s="19">
        <v>0</v>
      </c>
      <c r="E123" s="19">
        <v>0</v>
      </c>
      <c r="F123" s="19">
        <v>0</v>
      </c>
      <c r="G123" s="19">
        <v>0</v>
      </c>
      <c r="H123" s="19">
        <v>0</v>
      </c>
      <c r="I123" s="19">
        <v>0</v>
      </c>
      <c r="J123" s="19">
        <v>0</v>
      </c>
      <c r="K123" s="19">
        <v>0</v>
      </c>
      <c r="L123" s="19">
        <v>0</v>
      </c>
      <c r="M123" s="19">
        <v>0</v>
      </c>
      <c r="N123" s="19">
        <v>0</v>
      </c>
      <c r="O123" s="19">
        <v>0</v>
      </c>
      <c r="P123" s="19">
        <v>0</v>
      </c>
      <c r="Q123" s="19">
        <v>0</v>
      </c>
      <c r="R123" s="19">
        <v>0</v>
      </c>
      <c r="S123" s="19">
        <v>0</v>
      </c>
      <c r="T123" s="19">
        <v>0</v>
      </c>
      <c r="U123" s="19">
        <v>0</v>
      </c>
      <c r="V123" s="19">
        <v>0</v>
      </c>
      <c r="W123" s="19">
        <v>0</v>
      </c>
      <c r="X123" s="19">
        <v>0</v>
      </c>
      <c r="Y123" s="19">
        <v>0</v>
      </c>
      <c r="Z123" s="19">
        <v>0</v>
      </c>
      <c r="AA123" s="19">
        <v>0</v>
      </c>
      <c r="AB123" s="19">
        <v>0</v>
      </c>
      <c r="AC123" s="19">
        <v>0</v>
      </c>
      <c r="AD123" s="20">
        <f t="shared" si="10"/>
        <v>0</v>
      </c>
    </row>
    <row r="124" spans="1:30" s="21" customFormat="1" ht="12.5" hidden="1" x14ac:dyDescent="0.25">
      <c r="A124" s="22" t="s">
        <v>63</v>
      </c>
      <c r="B124" s="23" t="s">
        <v>64</v>
      </c>
      <c r="C124" s="12">
        <v>0</v>
      </c>
      <c r="D124" s="19">
        <v>0</v>
      </c>
      <c r="E124" s="19">
        <v>0</v>
      </c>
      <c r="F124" s="19">
        <v>0</v>
      </c>
      <c r="G124" s="19">
        <v>0</v>
      </c>
      <c r="H124" s="19">
        <v>0</v>
      </c>
      <c r="I124" s="19">
        <v>0</v>
      </c>
      <c r="J124" s="19">
        <v>0</v>
      </c>
      <c r="K124" s="19">
        <v>0</v>
      </c>
      <c r="L124" s="19">
        <v>0</v>
      </c>
      <c r="M124" s="19">
        <v>0</v>
      </c>
      <c r="N124" s="19">
        <v>0</v>
      </c>
      <c r="O124" s="19">
        <v>0</v>
      </c>
      <c r="P124" s="19">
        <v>0</v>
      </c>
      <c r="Q124" s="19">
        <v>0</v>
      </c>
      <c r="R124" s="19">
        <v>0</v>
      </c>
      <c r="S124" s="19">
        <v>0</v>
      </c>
      <c r="T124" s="19">
        <v>0</v>
      </c>
      <c r="U124" s="19">
        <v>0</v>
      </c>
      <c r="V124" s="19">
        <v>0</v>
      </c>
      <c r="W124" s="19">
        <v>0</v>
      </c>
      <c r="X124" s="19">
        <v>0</v>
      </c>
      <c r="Y124" s="19">
        <v>0</v>
      </c>
      <c r="Z124" s="19">
        <v>0</v>
      </c>
      <c r="AA124" s="19">
        <v>0</v>
      </c>
      <c r="AB124" s="19">
        <v>0</v>
      </c>
      <c r="AC124" s="19">
        <v>0</v>
      </c>
      <c r="AD124" s="20">
        <f t="shared" si="10"/>
        <v>0</v>
      </c>
    </row>
    <row r="125" spans="1:30" s="21" customFormat="1" hidden="1" x14ac:dyDescent="0.3">
      <c r="A125" s="35" t="s">
        <v>87</v>
      </c>
      <c r="B125" s="25"/>
      <c r="C125" s="26">
        <f t="shared" ref="C125:AD125" si="17">SUM(C119:C124)</f>
        <v>0</v>
      </c>
      <c r="D125" s="27">
        <f t="shared" si="17"/>
        <v>0</v>
      </c>
      <c r="E125" s="27">
        <f t="shared" si="17"/>
        <v>0</v>
      </c>
      <c r="F125" s="27">
        <f t="shared" si="17"/>
        <v>0</v>
      </c>
      <c r="G125" s="27">
        <f t="shared" si="17"/>
        <v>0</v>
      </c>
      <c r="H125" s="27">
        <f t="shared" si="17"/>
        <v>0</v>
      </c>
      <c r="I125" s="27">
        <f t="shared" si="17"/>
        <v>0</v>
      </c>
      <c r="J125" s="27">
        <f t="shared" si="17"/>
        <v>0</v>
      </c>
      <c r="K125" s="27">
        <f t="shared" si="17"/>
        <v>0</v>
      </c>
      <c r="L125" s="27">
        <f t="shared" si="17"/>
        <v>0</v>
      </c>
      <c r="M125" s="27">
        <f t="shared" si="17"/>
        <v>0</v>
      </c>
      <c r="N125" s="27">
        <f t="shared" si="17"/>
        <v>0</v>
      </c>
      <c r="O125" s="27">
        <f t="shared" si="17"/>
        <v>0</v>
      </c>
      <c r="P125" s="27">
        <f t="shared" si="17"/>
        <v>0</v>
      </c>
      <c r="Q125" s="27">
        <f t="shared" si="17"/>
        <v>0</v>
      </c>
      <c r="R125" s="27">
        <f t="shared" si="17"/>
        <v>0</v>
      </c>
      <c r="S125" s="27">
        <f t="shared" si="17"/>
        <v>0</v>
      </c>
      <c r="T125" s="27">
        <f t="shared" si="17"/>
        <v>0</v>
      </c>
      <c r="U125" s="27">
        <f t="shared" si="17"/>
        <v>0</v>
      </c>
      <c r="V125" s="27">
        <f t="shared" si="17"/>
        <v>0</v>
      </c>
      <c r="W125" s="27">
        <f t="shared" si="17"/>
        <v>0</v>
      </c>
      <c r="X125" s="27">
        <f t="shared" si="17"/>
        <v>0</v>
      </c>
      <c r="Y125" s="27">
        <f t="shared" si="17"/>
        <v>0</v>
      </c>
      <c r="Z125" s="27">
        <f t="shared" si="17"/>
        <v>0</v>
      </c>
      <c r="AA125" s="27">
        <f t="shared" si="17"/>
        <v>0</v>
      </c>
      <c r="AB125" s="27">
        <f t="shared" si="17"/>
        <v>0</v>
      </c>
      <c r="AC125" s="27">
        <f t="shared" si="17"/>
        <v>0</v>
      </c>
      <c r="AD125" s="28">
        <f t="shared" si="17"/>
        <v>0</v>
      </c>
    </row>
    <row r="126" spans="1:30" s="21" customFormat="1" hidden="1" x14ac:dyDescent="0.3">
      <c r="A126" s="10"/>
      <c r="B126" s="2"/>
      <c r="C126" s="29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20"/>
    </row>
    <row r="127" spans="1:30" s="21" customFormat="1" hidden="1" x14ac:dyDescent="0.3">
      <c r="A127" s="10" t="s">
        <v>88</v>
      </c>
      <c r="B127" s="2"/>
      <c r="C127" s="29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20"/>
    </row>
    <row r="128" spans="1:30" s="21" customFormat="1" ht="12.5" hidden="1" x14ac:dyDescent="0.25">
      <c r="A128" s="22" t="s">
        <v>53</v>
      </c>
      <c r="B128" s="23" t="s">
        <v>54</v>
      </c>
      <c r="C128" s="12">
        <v>0</v>
      </c>
      <c r="D128" s="19">
        <v>0</v>
      </c>
      <c r="E128" s="19">
        <v>0</v>
      </c>
      <c r="F128" s="19">
        <v>0</v>
      </c>
      <c r="G128" s="19">
        <v>0</v>
      </c>
      <c r="H128" s="19">
        <v>0</v>
      </c>
      <c r="I128" s="19">
        <v>0</v>
      </c>
      <c r="J128" s="19">
        <v>0</v>
      </c>
      <c r="K128" s="19">
        <v>0</v>
      </c>
      <c r="L128" s="19">
        <v>0</v>
      </c>
      <c r="M128" s="19">
        <v>0</v>
      </c>
      <c r="N128" s="19">
        <v>0</v>
      </c>
      <c r="O128" s="19">
        <v>0</v>
      </c>
      <c r="P128" s="19">
        <v>0</v>
      </c>
      <c r="Q128" s="19">
        <v>0</v>
      </c>
      <c r="R128" s="19">
        <v>0</v>
      </c>
      <c r="S128" s="19">
        <v>0</v>
      </c>
      <c r="T128" s="19">
        <v>0</v>
      </c>
      <c r="U128" s="19">
        <v>0</v>
      </c>
      <c r="V128" s="19">
        <v>0</v>
      </c>
      <c r="W128" s="19">
        <v>0</v>
      </c>
      <c r="X128" s="19">
        <v>0</v>
      </c>
      <c r="Y128" s="19">
        <v>0</v>
      </c>
      <c r="Z128" s="19">
        <v>0</v>
      </c>
      <c r="AA128" s="19">
        <v>0</v>
      </c>
      <c r="AB128" s="19">
        <v>0</v>
      </c>
      <c r="AC128" s="19">
        <v>0</v>
      </c>
      <c r="AD128" s="20">
        <f t="shared" si="10"/>
        <v>0</v>
      </c>
    </row>
    <row r="129" spans="1:30" s="21" customFormat="1" ht="12.5" hidden="1" x14ac:dyDescent="0.25">
      <c r="A129" s="22" t="s">
        <v>55</v>
      </c>
      <c r="B129" s="23" t="s">
        <v>56</v>
      </c>
      <c r="C129" s="12">
        <v>0</v>
      </c>
      <c r="D129" s="19">
        <v>0</v>
      </c>
      <c r="E129" s="19">
        <v>0</v>
      </c>
      <c r="F129" s="19">
        <v>0</v>
      </c>
      <c r="G129" s="19">
        <v>0</v>
      </c>
      <c r="H129" s="19">
        <v>0</v>
      </c>
      <c r="I129" s="19">
        <v>0</v>
      </c>
      <c r="J129" s="19">
        <v>0</v>
      </c>
      <c r="K129" s="19">
        <v>0</v>
      </c>
      <c r="L129" s="19">
        <v>0</v>
      </c>
      <c r="M129" s="19">
        <v>0</v>
      </c>
      <c r="N129" s="19">
        <v>0</v>
      </c>
      <c r="O129" s="19">
        <v>0</v>
      </c>
      <c r="P129" s="19">
        <v>0</v>
      </c>
      <c r="Q129" s="19">
        <v>0</v>
      </c>
      <c r="R129" s="19">
        <v>0</v>
      </c>
      <c r="S129" s="19">
        <v>0</v>
      </c>
      <c r="T129" s="19">
        <v>0</v>
      </c>
      <c r="U129" s="19">
        <v>0</v>
      </c>
      <c r="V129" s="19">
        <v>0</v>
      </c>
      <c r="W129" s="19">
        <v>0</v>
      </c>
      <c r="X129" s="19">
        <v>0</v>
      </c>
      <c r="Y129" s="19">
        <v>0</v>
      </c>
      <c r="Z129" s="19">
        <v>0</v>
      </c>
      <c r="AA129" s="19">
        <v>0</v>
      </c>
      <c r="AB129" s="19">
        <v>0</v>
      </c>
      <c r="AC129" s="19">
        <v>0</v>
      </c>
      <c r="AD129" s="20">
        <f t="shared" si="10"/>
        <v>0</v>
      </c>
    </row>
    <row r="130" spans="1:30" s="21" customFormat="1" ht="12.5" hidden="1" x14ac:dyDescent="0.25">
      <c r="A130" s="22" t="s">
        <v>57</v>
      </c>
      <c r="B130" s="23" t="s">
        <v>58</v>
      </c>
      <c r="C130" s="12">
        <v>0</v>
      </c>
      <c r="D130" s="19">
        <v>0</v>
      </c>
      <c r="E130" s="19">
        <v>0</v>
      </c>
      <c r="F130" s="19">
        <v>0</v>
      </c>
      <c r="G130" s="19">
        <v>0</v>
      </c>
      <c r="H130" s="19">
        <v>0</v>
      </c>
      <c r="I130" s="19">
        <v>0</v>
      </c>
      <c r="J130" s="19">
        <v>0</v>
      </c>
      <c r="K130" s="19">
        <v>0</v>
      </c>
      <c r="L130" s="19">
        <v>0</v>
      </c>
      <c r="M130" s="19">
        <v>0</v>
      </c>
      <c r="N130" s="19">
        <v>0</v>
      </c>
      <c r="O130" s="19">
        <v>0</v>
      </c>
      <c r="P130" s="19">
        <v>0</v>
      </c>
      <c r="Q130" s="19">
        <v>0</v>
      </c>
      <c r="R130" s="19">
        <v>0</v>
      </c>
      <c r="S130" s="19">
        <v>0</v>
      </c>
      <c r="T130" s="19">
        <v>0</v>
      </c>
      <c r="U130" s="19">
        <v>0</v>
      </c>
      <c r="V130" s="19">
        <v>0</v>
      </c>
      <c r="W130" s="19">
        <v>0</v>
      </c>
      <c r="X130" s="19">
        <v>0</v>
      </c>
      <c r="Y130" s="19">
        <v>0</v>
      </c>
      <c r="Z130" s="19">
        <v>0</v>
      </c>
      <c r="AA130" s="19">
        <v>0</v>
      </c>
      <c r="AB130" s="19">
        <v>0</v>
      </c>
      <c r="AC130" s="19">
        <v>0</v>
      </c>
      <c r="AD130" s="20">
        <f t="shared" si="10"/>
        <v>0</v>
      </c>
    </row>
    <row r="131" spans="1:30" s="21" customFormat="1" ht="12.5" hidden="1" x14ac:dyDescent="0.25">
      <c r="A131" s="22" t="s">
        <v>59</v>
      </c>
      <c r="B131" s="23" t="s">
        <v>60</v>
      </c>
      <c r="C131" s="12">
        <v>0</v>
      </c>
      <c r="D131" s="19">
        <v>0</v>
      </c>
      <c r="E131" s="19">
        <v>0</v>
      </c>
      <c r="F131" s="19">
        <v>0</v>
      </c>
      <c r="G131" s="19">
        <v>0</v>
      </c>
      <c r="H131" s="19">
        <v>0</v>
      </c>
      <c r="I131" s="19">
        <v>0</v>
      </c>
      <c r="J131" s="19">
        <v>0</v>
      </c>
      <c r="K131" s="19">
        <v>0</v>
      </c>
      <c r="L131" s="19">
        <v>0</v>
      </c>
      <c r="M131" s="19">
        <v>0</v>
      </c>
      <c r="N131" s="19">
        <v>0</v>
      </c>
      <c r="O131" s="19">
        <v>0</v>
      </c>
      <c r="P131" s="19">
        <v>0</v>
      </c>
      <c r="Q131" s="19">
        <v>0</v>
      </c>
      <c r="R131" s="19">
        <v>0</v>
      </c>
      <c r="S131" s="19">
        <v>0</v>
      </c>
      <c r="T131" s="19">
        <v>0</v>
      </c>
      <c r="U131" s="19">
        <v>0</v>
      </c>
      <c r="V131" s="19">
        <v>0</v>
      </c>
      <c r="W131" s="19">
        <v>0</v>
      </c>
      <c r="X131" s="19">
        <v>0</v>
      </c>
      <c r="Y131" s="19">
        <v>0</v>
      </c>
      <c r="Z131" s="19">
        <v>0</v>
      </c>
      <c r="AA131" s="19">
        <v>0</v>
      </c>
      <c r="AB131" s="19">
        <v>0</v>
      </c>
      <c r="AC131" s="19">
        <v>0</v>
      </c>
      <c r="AD131" s="20">
        <f t="shared" si="10"/>
        <v>0</v>
      </c>
    </row>
    <row r="132" spans="1:30" s="21" customFormat="1" ht="12.5" hidden="1" x14ac:dyDescent="0.25">
      <c r="A132" s="22" t="s">
        <v>61</v>
      </c>
      <c r="B132" s="23" t="s">
        <v>62</v>
      </c>
      <c r="C132" s="12">
        <v>0</v>
      </c>
      <c r="D132" s="19">
        <v>0</v>
      </c>
      <c r="E132" s="19">
        <v>0</v>
      </c>
      <c r="F132" s="19">
        <v>0</v>
      </c>
      <c r="G132" s="19">
        <v>0</v>
      </c>
      <c r="H132" s="19">
        <v>0</v>
      </c>
      <c r="I132" s="19">
        <v>0</v>
      </c>
      <c r="J132" s="19">
        <v>0</v>
      </c>
      <c r="K132" s="19">
        <v>0</v>
      </c>
      <c r="L132" s="19">
        <v>0</v>
      </c>
      <c r="M132" s="19">
        <v>0</v>
      </c>
      <c r="N132" s="19">
        <v>0</v>
      </c>
      <c r="O132" s="19">
        <v>0</v>
      </c>
      <c r="P132" s="19">
        <v>0</v>
      </c>
      <c r="Q132" s="19">
        <v>0</v>
      </c>
      <c r="R132" s="19">
        <v>0</v>
      </c>
      <c r="S132" s="19">
        <v>0</v>
      </c>
      <c r="T132" s="19">
        <v>0</v>
      </c>
      <c r="U132" s="19">
        <v>0</v>
      </c>
      <c r="V132" s="19">
        <v>0</v>
      </c>
      <c r="W132" s="19">
        <v>0</v>
      </c>
      <c r="X132" s="19">
        <v>0</v>
      </c>
      <c r="Y132" s="19">
        <v>0</v>
      </c>
      <c r="Z132" s="19">
        <v>0</v>
      </c>
      <c r="AA132" s="19">
        <v>0</v>
      </c>
      <c r="AB132" s="19">
        <v>0</v>
      </c>
      <c r="AC132" s="19">
        <v>0</v>
      </c>
      <c r="AD132" s="20">
        <f t="shared" si="10"/>
        <v>0</v>
      </c>
    </row>
    <row r="133" spans="1:30" s="21" customFormat="1" ht="12.5" hidden="1" x14ac:dyDescent="0.25">
      <c r="A133" s="22" t="s">
        <v>63</v>
      </c>
      <c r="B133" s="23" t="s">
        <v>64</v>
      </c>
      <c r="C133" s="12">
        <v>0</v>
      </c>
      <c r="D133" s="19">
        <v>0</v>
      </c>
      <c r="E133" s="19">
        <v>0</v>
      </c>
      <c r="F133" s="19">
        <v>0</v>
      </c>
      <c r="G133" s="19">
        <v>0</v>
      </c>
      <c r="H133" s="19">
        <v>0</v>
      </c>
      <c r="I133" s="19">
        <v>0</v>
      </c>
      <c r="J133" s="19">
        <v>0</v>
      </c>
      <c r="K133" s="19">
        <v>0</v>
      </c>
      <c r="L133" s="19">
        <v>0</v>
      </c>
      <c r="M133" s="19">
        <v>0</v>
      </c>
      <c r="N133" s="19">
        <v>0</v>
      </c>
      <c r="O133" s="19">
        <v>0</v>
      </c>
      <c r="P133" s="19">
        <v>0</v>
      </c>
      <c r="Q133" s="19">
        <v>0</v>
      </c>
      <c r="R133" s="19">
        <v>0</v>
      </c>
      <c r="S133" s="19">
        <v>0</v>
      </c>
      <c r="T133" s="19">
        <v>0</v>
      </c>
      <c r="U133" s="19">
        <v>0</v>
      </c>
      <c r="V133" s="19">
        <v>0</v>
      </c>
      <c r="W133" s="19">
        <v>0</v>
      </c>
      <c r="X133" s="19">
        <v>0</v>
      </c>
      <c r="Y133" s="19">
        <v>0</v>
      </c>
      <c r="Z133" s="19">
        <v>0</v>
      </c>
      <c r="AA133" s="19">
        <v>0</v>
      </c>
      <c r="AB133" s="19">
        <v>0</v>
      </c>
      <c r="AC133" s="19">
        <v>0</v>
      </c>
      <c r="AD133" s="20">
        <f t="shared" si="10"/>
        <v>0</v>
      </c>
    </row>
    <row r="134" spans="1:30" s="21" customFormat="1" hidden="1" x14ac:dyDescent="0.3">
      <c r="A134" s="35" t="s">
        <v>89</v>
      </c>
      <c r="B134" s="25"/>
      <c r="C134" s="26">
        <f t="shared" ref="C134:AD134" si="18">SUM(C128:C133)</f>
        <v>0</v>
      </c>
      <c r="D134" s="27">
        <f t="shared" si="18"/>
        <v>0</v>
      </c>
      <c r="E134" s="27">
        <f t="shared" si="18"/>
        <v>0</v>
      </c>
      <c r="F134" s="27">
        <f t="shared" si="18"/>
        <v>0</v>
      </c>
      <c r="G134" s="27">
        <f t="shared" si="18"/>
        <v>0</v>
      </c>
      <c r="H134" s="27">
        <f t="shared" si="18"/>
        <v>0</v>
      </c>
      <c r="I134" s="27">
        <f t="shared" si="18"/>
        <v>0</v>
      </c>
      <c r="J134" s="27">
        <f t="shared" si="18"/>
        <v>0</v>
      </c>
      <c r="K134" s="27">
        <f t="shared" si="18"/>
        <v>0</v>
      </c>
      <c r="L134" s="27">
        <f t="shared" si="18"/>
        <v>0</v>
      </c>
      <c r="M134" s="27">
        <f t="shared" si="18"/>
        <v>0</v>
      </c>
      <c r="N134" s="27">
        <f t="shared" si="18"/>
        <v>0</v>
      </c>
      <c r="O134" s="27">
        <f t="shared" si="18"/>
        <v>0</v>
      </c>
      <c r="P134" s="27">
        <f t="shared" si="18"/>
        <v>0</v>
      </c>
      <c r="Q134" s="27">
        <f t="shared" si="18"/>
        <v>0</v>
      </c>
      <c r="R134" s="27">
        <f t="shared" si="18"/>
        <v>0</v>
      </c>
      <c r="S134" s="27">
        <f t="shared" si="18"/>
        <v>0</v>
      </c>
      <c r="T134" s="27">
        <f t="shared" si="18"/>
        <v>0</v>
      </c>
      <c r="U134" s="27">
        <f t="shared" si="18"/>
        <v>0</v>
      </c>
      <c r="V134" s="27">
        <f t="shared" si="18"/>
        <v>0</v>
      </c>
      <c r="W134" s="27">
        <f t="shared" si="18"/>
        <v>0</v>
      </c>
      <c r="X134" s="27">
        <f t="shared" si="18"/>
        <v>0</v>
      </c>
      <c r="Y134" s="27">
        <f t="shared" si="18"/>
        <v>0</v>
      </c>
      <c r="Z134" s="27">
        <f t="shared" si="18"/>
        <v>0</v>
      </c>
      <c r="AA134" s="27">
        <f t="shared" si="18"/>
        <v>0</v>
      </c>
      <c r="AB134" s="27">
        <f t="shared" si="18"/>
        <v>0</v>
      </c>
      <c r="AC134" s="27">
        <f t="shared" si="18"/>
        <v>0</v>
      </c>
      <c r="AD134" s="28">
        <f t="shared" si="18"/>
        <v>0</v>
      </c>
    </row>
    <row r="135" spans="1:30" s="21" customFormat="1" hidden="1" x14ac:dyDescent="0.3">
      <c r="A135" s="10"/>
      <c r="B135" s="2"/>
      <c r="C135" s="29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20"/>
    </row>
    <row r="136" spans="1:30" s="21" customFormat="1" hidden="1" x14ac:dyDescent="0.3">
      <c r="A136" s="10" t="s">
        <v>90</v>
      </c>
      <c r="B136" s="2"/>
      <c r="C136" s="29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20"/>
    </row>
    <row r="137" spans="1:30" s="21" customFormat="1" ht="12.5" hidden="1" x14ac:dyDescent="0.25">
      <c r="A137" s="22" t="s">
        <v>53</v>
      </c>
      <c r="B137" s="23" t="s">
        <v>54</v>
      </c>
      <c r="C137" s="12">
        <v>0</v>
      </c>
      <c r="D137" s="19">
        <v>0</v>
      </c>
      <c r="E137" s="19">
        <v>0</v>
      </c>
      <c r="F137" s="19">
        <v>0</v>
      </c>
      <c r="G137" s="19">
        <v>0</v>
      </c>
      <c r="H137" s="19">
        <v>0</v>
      </c>
      <c r="I137" s="19">
        <v>0</v>
      </c>
      <c r="J137" s="19">
        <v>0</v>
      </c>
      <c r="K137" s="19">
        <v>0</v>
      </c>
      <c r="L137" s="19">
        <v>0</v>
      </c>
      <c r="M137" s="19">
        <v>0</v>
      </c>
      <c r="N137" s="19">
        <v>0</v>
      </c>
      <c r="O137" s="19">
        <v>0</v>
      </c>
      <c r="P137" s="19">
        <v>0</v>
      </c>
      <c r="Q137" s="19">
        <v>0</v>
      </c>
      <c r="R137" s="19">
        <v>0</v>
      </c>
      <c r="S137" s="19">
        <v>0</v>
      </c>
      <c r="T137" s="19">
        <v>0</v>
      </c>
      <c r="U137" s="19">
        <v>0</v>
      </c>
      <c r="V137" s="19">
        <v>0</v>
      </c>
      <c r="W137" s="19">
        <v>0</v>
      </c>
      <c r="X137" s="19">
        <v>0</v>
      </c>
      <c r="Y137" s="19">
        <v>0</v>
      </c>
      <c r="Z137" s="19">
        <v>0</v>
      </c>
      <c r="AA137" s="19">
        <v>0</v>
      </c>
      <c r="AB137" s="19">
        <v>0</v>
      </c>
      <c r="AC137" s="19">
        <v>0</v>
      </c>
      <c r="AD137" s="20">
        <f t="shared" ref="AD137:AD199" si="19">SUM(C137:AC137)</f>
        <v>0</v>
      </c>
    </row>
    <row r="138" spans="1:30" s="21" customFormat="1" ht="12.5" hidden="1" x14ac:dyDescent="0.25">
      <c r="A138" s="22" t="s">
        <v>55</v>
      </c>
      <c r="B138" s="23" t="s">
        <v>56</v>
      </c>
      <c r="C138" s="12">
        <v>0</v>
      </c>
      <c r="D138" s="19">
        <v>0</v>
      </c>
      <c r="E138" s="19">
        <v>0</v>
      </c>
      <c r="F138" s="19">
        <v>0</v>
      </c>
      <c r="G138" s="19">
        <v>0</v>
      </c>
      <c r="H138" s="19">
        <v>0</v>
      </c>
      <c r="I138" s="19">
        <v>0</v>
      </c>
      <c r="J138" s="19">
        <v>0</v>
      </c>
      <c r="K138" s="19">
        <v>0</v>
      </c>
      <c r="L138" s="19">
        <v>0</v>
      </c>
      <c r="M138" s="19">
        <v>0</v>
      </c>
      <c r="N138" s="19">
        <v>0</v>
      </c>
      <c r="O138" s="19">
        <v>0</v>
      </c>
      <c r="P138" s="19">
        <v>0</v>
      </c>
      <c r="Q138" s="19">
        <v>0</v>
      </c>
      <c r="R138" s="19">
        <v>0</v>
      </c>
      <c r="S138" s="19">
        <v>0</v>
      </c>
      <c r="T138" s="19">
        <v>0</v>
      </c>
      <c r="U138" s="19">
        <v>0</v>
      </c>
      <c r="V138" s="19">
        <v>0</v>
      </c>
      <c r="W138" s="19">
        <v>0</v>
      </c>
      <c r="X138" s="19">
        <v>0</v>
      </c>
      <c r="Y138" s="19">
        <v>0</v>
      </c>
      <c r="Z138" s="19">
        <v>0</v>
      </c>
      <c r="AA138" s="19">
        <v>0</v>
      </c>
      <c r="AB138" s="19">
        <v>0</v>
      </c>
      <c r="AC138" s="19">
        <v>0</v>
      </c>
      <c r="AD138" s="20">
        <f t="shared" si="19"/>
        <v>0</v>
      </c>
    </row>
    <row r="139" spans="1:30" s="21" customFormat="1" ht="12.5" hidden="1" x14ac:dyDescent="0.25">
      <c r="A139" s="22" t="s">
        <v>57</v>
      </c>
      <c r="B139" s="23" t="s">
        <v>58</v>
      </c>
      <c r="C139" s="12">
        <v>0</v>
      </c>
      <c r="D139" s="19">
        <v>0</v>
      </c>
      <c r="E139" s="19">
        <v>0</v>
      </c>
      <c r="F139" s="19">
        <v>0</v>
      </c>
      <c r="G139" s="19">
        <v>0</v>
      </c>
      <c r="H139" s="19">
        <v>0</v>
      </c>
      <c r="I139" s="19">
        <v>0</v>
      </c>
      <c r="J139" s="19">
        <v>0</v>
      </c>
      <c r="K139" s="19">
        <v>0</v>
      </c>
      <c r="L139" s="19">
        <v>0</v>
      </c>
      <c r="M139" s="19">
        <v>0</v>
      </c>
      <c r="N139" s="19">
        <v>0</v>
      </c>
      <c r="O139" s="19">
        <v>0</v>
      </c>
      <c r="P139" s="19">
        <v>0</v>
      </c>
      <c r="Q139" s="19">
        <v>0</v>
      </c>
      <c r="R139" s="19">
        <v>0</v>
      </c>
      <c r="S139" s="19">
        <v>0</v>
      </c>
      <c r="T139" s="19">
        <v>0</v>
      </c>
      <c r="U139" s="19">
        <v>0</v>
      </c>
      <c r="V139" s="19">
        <v>0</v>
      </c>
      <c r="W139" s="19">
        <v>0</v>
      </c>
      <c r="X139" s="19">
        <v>0</v>
      </c>
      <c r="Y139" s="19">
        <v>0</v>
      </c>
      <c r="Z139" s="19">
        <v>0</v>
      </c>
      <c r="AA139" s="19">
        <v>0</v>
      </c>
      <c r="AB139" s="19">
        <v>0</v>
      </c>
      <c r="AC139" s="19">
        <v>0</v>
      </c>
      <c r="AD139" s="20">
        <f t="shared" si="19"/>
        <v>0</v>
      </c>
    </row>
    <row r="140" spans="1:30" s="21" customFormat="1" ht="12.5" hidden="1" x14ac:dyDescent="0.25">
      <c r="A140" s="22" t="s">
        <v>59</v>
      </c>
      <c r="B140" s="23" t="s">
        <v>60</v>
      </c>
      <c r="C140" s="12">
        <v>0</v>
      </c>
      <c r="D140" s="19">
        <v>0</v>
      </c>
      <c r="E140" s="19">
        <v>0</v>
      </c>
      <c r="F140" s="19">
        <v>0</v>
      </c>
      <c r="G140" s="19">
        <v>0</v>
      </c>
      <c r="H140" s="19">
        <v>0</v>
      </c>
      <c r="I140" s="19">
        <v>0</v>
      </c>
      <c r="J140" s="19">
        <v>0</v>
      </c>
      <c r="K140" s="19">
        <v>0</v>
      </c>
      <c r="L140" s="19">
        <v>0</v>
      </c>
      <c r="M140" s="19">
        <v>0</v>
      </c>
      <c r="N140" s="19">
        <v>0</v>
      </c>
      <c r="O140" s="19">
        <v>0</v>
      </c>
      <c r="P140" s="19">
        <v>0</v>
      </c>
      <c r="Q140" s="19">
        <v>0</v>
      </c>
      <c r="R140" s="19">
        <v>0</v>
      </c>
      <c r="S140" s="19">
        <v>0</v>
      </c>
      <c r="T140" s="19">
        <v>0</v>
      </c>
      <c r="U140" s="19">
        <v>0</v>
      </c>
      <c r="V140" s="19">
        <v>0</v>
      </c>
      <c r="W140" s="19">
        <v>0</v>
      </c>
      <c r="X140" s="19">
        <v>0</v>
      </c>
      <c r="Y140" s="19">
        <v>0</v>
      </c>
      <c r="Z140" s="19">
        <v>0</v>
      </c>
      <c r="AA140" s="19">
        <v>0</v>
      </c>
      <c r="AB140" s="19">
        <v>0</v>
      </c>
      <c r="AC140" s="19">
        <v>0</v>
      </c>
      <c r="AD140" s="20">
        <f t="shared" si="19"/>
        <v>0</v>
      </c>
    </row>
    <row r="141" spans="1:30" s="21" customFormat="1" ht="12.5" hidden="1" x14ac:dyDescent="0.25">
      <c r="A141" s="22" t="s">
        <v>61</v>
      </c>
      <c r="B141" s="23" t="s">
        <v>62</v>
      </c>
      <c r="C141" s="12">
        <v>0</v>
      </c>
      <c r="D141" s="19">
        <v>0</v>
      </c>
      <c r="E141" s="19">
        <v>0</v>
      </c>
      <c r="F141" s="19">
        <v>0</v>
      </c>
      <c r="G141" s="19">
        <v>0</v>
      </c>
      <c r="H141" s="19">
        <v>0</v>
      </c>
      <c r="I141" s="19">
        <v>0</v>
      </c>
      <c r="J141" s="19">
        <v>0</v>
      </c>
      <c r="K141" s="19">
        <v>0</v>
      </c>
      <c r="L141" s="19">
        <v>0</v>
      </c>
      <c r="M141" s="19">
        <v>0</v>
      </c>
      <c r="N141" s="19">
        <v>0</v>
      </c>
      <c r="O141" s="19">
        <v>0</v>
      </c>
      <c r="P141" s="19">
        <v>0</v>
      </c>
      <c r="Q141" s="19">
        <v>0</v>
      </c>
      <c r="R141" s="19">
        <v>0</v>
      </c>
      <c r="S141" s="19">
        <v>0</v>
      </c>
      <c r="T141" s="19">
        <v>0</v>
      </c>
      <c r="U141" s="19">
        <v>0</v>
      </c>
      <c r="V141" s="19">
        <v>0</v>
      </c>
      <c r="W141" s="19">
        <v>0</v>
      </c>
      <c r="X141" s="19">
        <v>0</v>
      </c>
      <c r="Y141" s="19">
        <v>0</v>
      </c>
      <c r="Z141" s="19">
        <v>0</v>
      </c>
      <c r="AA141" s="19">
        <v>0</v>
      </c>
      <c r="AB141" s="19">
        <v>0</v>
      </c>
      <c r="AC141" s="19">
        <v>0</v>
      </c>
      <c r="AD141" s="20">
        <f t="shared" si="19"/>
        <v>0</v>
      </c>
    </row>
    <row r="142" spans="1:30" s="21" customFormat="1" ht="12.5" hidden="1" x14ac:dyDescent="0.25">
      <c r="A142" s="22" t="s">
        <v>63</v>
      </c>
      <c r="B142" s="23" t="s">
        <v>64</v>
      </c>
      <c r="C142" s="12">
        <v>0</v>
      </c>
      <c r="D142" s="19">
        <v>0</v>
      </c>
      <c r="E142" s="19">
        <v>0</v>
      </c>
      <c r="F142" s="19">
        <v>0</v>
      </c>
      <c r="G142" s="19">
        <v>0</v>
      </c>
      <c r="H142" s="19">
        <v>0</v>
      </c>
      <c r="I142" s="19">
        <v>0</v>
      </c>
      <c r="J142" s="19">
        <v>0</v>
      </c>
      <c r="K142" s="19">
        <v>0</v>
      </c>
      <c r="L142" s="19">
        <v>0</v>
      </c>
      <c r="M142" s="19">
        <v>0</v>
      </c>
      <c r="N142" s="19">
        <v>0</v>
      </c>
      <c r="O142" s="19">
        <v>0</v>
      </c>
      <c r="P142" s="19">
        <v>0</v>
      </c>
      <c r="Q142" s="19">
        <v>0</v>
      </c>
      <c r="R142" s="19">
        <v>0</v>
      </c>
      <c r="S142" s="19">
        <v>0</v>
      </c>
      <c r="T142" s="19">
        <v>0</v>
      </c>
      <c r="U142" s="19">
        <v>0</v>
      </c>
      <c r="V142" s="19">
        <v>0</v>
      </c>
      <c r="W142" s="19">
        <v>0</v>
      </c>
      <c r="X142" s="19">
        <v>0</v>
      </c>
      <c r="Y142" s="19">
        <v>0</v>
      </c>
      <c r="Z142" s="19">
        <v>0</v>
      </c>
      <c r="AA142" s="19">
        <v>0</v>
      </c>
      <c r="AB142" s="19">
        <v>0</v>
      </c>
      <c r="AC142" s="19">
        <v>0</v>
      </c>
      <c r="AD142" s="20">
        <f t="shared" si="19"/>
        <v>0</v>
      </c>
    </row>
    <row r="143" spans="1:30" s="21" customFormat="1" hidden="1" x14ac:dyDescent="0.3">
      <c r="A143" s="35" t="s">
        <v>91</v>
      </c>
      <c r="B143" s="25"/>
      <c r="C143" s="26">
        <f t="shared" ref="C143:AD143" si="20">SUM(C137:C142)</f>
        <v>0</v>
      </c>
      <c r="D143" s="27">
        <f t="shared" si="20"/>
        <v>0</v>
      </c>
      <c r="E143" s="27">
        <f t="shared" si="20"/>
        <v>0</v>
      </c>
      <c r="F143" s="27">
        <f t="shared" si="20"/>
        <v>0</v>
      </c>
      <c r="G143" s="27">
        <f t="shared" si="20"/>
        <v>0</v>
      </c>
      <c r="H143" s="27">
        <f t="shared" si="20"/>
        <v>0</v>
      </c>
      <c r="I143" s="27">
        <f t="shared" si="20"/>
        <v>0</v>
      </c>
      <c r="J143" s="27">
        <f t="shared" si="20"/>
        <v>0</v>
      </c>
      <c r="K143" s="27">
        <f t="shared" si="20"/>
        <v>0</v>
      </c>
      <c r="L143" s="27">
        <f t="shared" si="20"/>
        <v>0</v>
      </c>
      <c r="M143" s="27">
        <f t="shared" si="20"/>
        <v>0</v>
      </c>
      <c r="N143" s="27">
        <f t="shared" si="20"/>
        <v>0</v>
      </c>
      <c r="O143" s="27">
        <f t="shared" si="20"/>
        <v>0</v>
      </c>
      <c r="P143" s="27">
        <f t="shared" si="20"/>
        <v>0</v>
      </c>
      <c r="Q143" s="27">
        <f t="shared" si="20"/>
        <v>0</v>
      </c>
      <c r="R143" s="27">
        <f t="shared" si="20"/>
        <v>0</v>
      </c>
      <c r="S143" s="27">
        <f t="shared" si="20"/>
        <v>0</v>
      </c>
      <c r="T143" s="27">
        <f t="shared" si="20"/>
        <v>0</v>
      </c>
      <c r="U143" s="27">
        <f t="shared" si="20"/>
        <v>0</v>
      </c>
      <c r="V143" s="27">
        <f t="shared" si="20"/>
        <v>0</v>
      </c>
      <c r="W143" s="27">
        <f t="shared" si="20"/>
        <v>0</v>
      </c>
      <c r="X143" s="27">
        <f t="shared" si="20"/>
        <v>0</v>
      </c>
      <c r="Y143" s="27">
        <f t="shared" si="20"/>
        <v>0</v>
      </c>
      <c r="Z143" s="27">
        <f t="shared" si="20"/>
        <v>0</v>
      </c>
      <c r="AA143" s="27">
        <f t="shared" si="20"/>
        <v>0</v>
      </c>
      <c r="AB143" s="27">
        <f t="shared" si="20"/>
        <v>0</v>
      </c>
      <c r="AC143" s="27">
        <f t="shared" si="20"/>
        <v>0</v>
      </c>
      <c r="AD143" s="28">
        <f t="shared" si="20"/>
        <v>0</v>
      </c>
    </row>
    <row r="144" spans="1:30" s="21" customFormat="1" x14ac:dyDescent="0.3">
      <c r="A144" s="10"/>
      <c r="B144" s="2"/>
      <c r="C144" s="29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20"/>
    </row>
    <row r="145" spans="1:30" s="21" customFormat="1" x14ac:dyDescent="0.3">
      <c r="A145" s="35" t="s">
        <v>92</v>
      </c>
      <c r="B145" s="25"/>
      <c r="C145" s="26">
        <f t="shared" ref="C145:AD145" si="21">SUM(C134+C125+C117+C108+C99+C90+C81+C73+C64+C55+C46+C37+C143)</f>
        <v>0</v>
      </c>
      <c r="D145" s="27">
        <f t="shared" si="21"/>
        <v>1973318.4360000002</v>
      </c>
      <c r="E145" s="27">
        <f t="shared" si="21"/>
        <v>0</v>
      </c>
      <c r="F145" s="27">
        <f t="shared" si="21"/>
        <v>0</v>
      </c>
      <c r="G145" s="27">
        <f t="shared" si="21"/>
        <v>0</v>
      </c>
      <c r="H145" s="27">
        <f t="shared" si="21"/>
        <v>261824</v>
      </c>
      <c r="I145" s="27">
        <f t="shared" si="21"/>
        <v>0</v>
      </c>
      <c r="J145" s="27">
        <f t="shared" si="21"/>
        <v>0</v>
      </c>
      <c r="K145" s="27">
        <f t="shared" si="21"/>
        <v>0</v>
      </c>
      <c r="L145" s="27">
        <f t="shared" si="21"/>
        <v>0</v>
      </c>
      <c r="M145" s="27">
        <f t="shared" si="21"/>
        <v>0</v>
      </c>
      <c r="N145" s="27">
        <f t="shared" si="21"/>
        <v>0</v>
      </c>
      <c r="O145" s="27">
        <f t="shared" si="21"/>
        <v>0</v>
      </c>
      <c r="P145" s="27">
        <f t="shared" si="21"/>
        <v>0</v>
      </c>
      <c r="Q145" s="27">
        <f t="shared" si="21"/>
        <v>0</v>
      </c>
      <c r="R145" s="27">
        <f t="shared" si="21"/>
        <v>0</v>
      </c>
      <c r="S145" s="27">
        <f t="shared" si="21"/>
        <v>0</v>
      </c>
      <c r="T145" s="27">
        <f t="shared" si="21"/>
        <v>0</v>
      </c>
      <c r="U145" s="27">
        <f t="shared" si="21"/>
        <v>302606</v>
      </c>
      <c r="V145" s="27">
        <f t="shared" si="21"/>
        <v>0</v>
      </c>
      <c r="W145" s="27">
        <f t="shared" si="21"/>
        <v>0</v>
      </c>
      <c r="X145" s="27">
        <f t="shared" si="21"/>
        <v>0</v>
      </c>
      <c r="Y145" s="27">
        <f t="shared" si="21"/>
        <v>0</v>
      </c>
      <c r="Z145" s="27">
        <f t="shared" si="21"/>
        <v>0</v>
      </c>
      <c r="AA145" s="27">
        <f t="shared" si="21"/>
        <v>0</v>
      </c>
      <c r="AB145" s="27">
        <f t="shared" si="21"/>
        <v>0</v>
      </c>
      <c r="AC145" s="27">
        <f t="shared" si="21"/>
        <v>0</v>
      </c>
      <c r="AD145" s="28">
        <f t="shared" si="21"/>
        <v>2537748.4360000002</v>
      </c>
    </row>
    <row r="146" spans="1:30" s="21" customFormat="1" hidden="1" x14ac:dyDescent="0.3">
      <c r="A146" s="10"/>
      <c r="B146" s="2"/>
      <c r="C146" s="29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D146" s="20"/>
    </row>
    <row r="147" spans="1:30" s="21" customFormat="1" hidden="1" x14ac:dyDescent="0.3">
      <c r="A147" s="10" t="s">
        <v>93</v>
      </c>
      <c r="B147" s="2"/>
      <c r="C147" s="29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  <c r="AC147" s="30"/>
      <c r="AD147" s="20"/>
    </row>
    <row r="148" spans="1:30" s="21" customFormat="1" ht="12.5" hidden="1" x14ac:dyDescent="0.25">
      <c r="A148" s="22" t="s">
        <v>53</v>
      </c>
      <c r="B148" s="23" t="s">
        <v>54</v>
      </c>
      <c r="C148" s="12">
        <v>0</v>
      </c>
      <c r="D148" s="19">
        <v>0</v>
      </c>
      <c r="E148" s="19">
        <v>0</v>
      </c>
      <c r="F148" s="19">
        <v>0</v>
      </c>
      <c r="G148" s="19">
        <v>0</v>
      </c>
      <c r="H148" s="19">
        <v>0</v>
      </c>
      <c r="I148" s="19">
        <v>0</v>
      </c>
      <c r="J148" s="19">
        <v>0</v>
      </c>
      <c r="K148" s="19">
        <v>0</v>
      </c>
      <c r="L148" s="19">
        <v>0</v>
      </c>
      <c r="M148" s="19">
        <v>0</v>
      </c>
      <c r="N148" s="19">
        <v>0</v>
      </c>
      <c r="O148" s="19">
        <v>0</v>
      </c>
      <c r="P148" s="19">
        <v>0</v>
      </c>
      <c r="Q148" s="19">
        <v>0</v>
      </c>
      <c r="R148" s="19">
        <v>0</v>
      </c>
      <c r="S148" s="19">
        <v>0</v>
      </c>
      <c r="T148" s="19">
        <v>0</v>
      </c>
      <c r="U148" s="19">
        <v>0</v>
      </c>
      <c r="V148" s="19">
        <v>0</v>
      </c>
      <c r="W148" s="19">
        <v>0</v>
      </c>
      <c r="X148" s="19">
        <v>0</v>
      </c>
      <c r="Y148" s="19">
        <v>0</v>
      </c>
      <c r="Z148" s="19">
        <v>0</v>
      </c>
      <c r="AA148" s="19">
        <v>0</v>
      </c>
      <c r="AB148" s="19">
        <v>0</v>
      </c>
      <c r="AC148" s="19">
        <v>0</v>
      </c>
      <c r="AD148" s="20">
        <f t="shared" si="19"/>
        <v>0</v>
      </c>
    </row>
    <row r="149" spans="1:30" s="21" customFormat="1" ht="12.5" hidden="1" x14ac:dyDescent="0.25">
      <c r="A149" s="22" t="s">
        <v>55</v>
      </c>
      <c r="B149" s="23" t="s">
        <v>56</v>
      </c>
      <c r="C149" s="12">
        <v>0</v>
      </c>
      <c r="D149" s="19">
        <v>0</v>
      </c>
      <c r="E149" s="19">
        <v>0</v>
      </c>
      <c r="F149" s="19">
        <v>0</v>
      </c>
      <c r="G149" s="19">
        <v>0</v>
      </c>
      <c r="H149" s="19">
        <v>0</v>
      </c>
      <c r="I149" s="19">
        <v>0</v>
      </c>
      <c r="J149" s="19">
        <v>0</v>
      </c>
      <c r="K149" s="19">
        <v>0</v>
      </c>
      <c r="L149" s="19">
        <v>0</v>
      </c>
      <c r="M149" s="19">
        <v>0</v>
      </c>
      <c r="N149" s="19">
        <v>0</v>
      </c>
      <c r="O149" s="19">
        <v>0</v>
      </c>
      <c r="P149" s="19">
        <v>0</v>
      </c>
      <c r="Q149" s="19">
        <v>0</v>
      </c>
      <c r="R149" s="19">
        <v>0</v>
      </c>
      <c r="S149" s="19">
        <v>0</v>
      </c>
      <c r="T149" s="19">
        <v>0</v>
      </c>
      <c r="U149" s="19">
        <v>0</v>
      </c>
      <c r="V149" s="19">
        <v>0</v>
      </c>
      <c r="W149" s="19">
        <v>0</v>
      </c>
      <c r="X149" s="19">
        <v>0</v>
      </c>
      <c r="Y149" s="19">
        <v>0</v>
      </c>
      <c r="Z149" s="19">
        <v>0</v>
      </c>
      <c r="AA149" s="19">
        <v>0</v>
      </c>
      <c r="AB149" s="19">
        <v>0</v>
      </c>
      <c r="AC149" s="19">
        <v>0</v>
      </c>
      <c r="AD149" s="20">
        <f t="shared" si="19"/>
        <v>0</v>
      </c>
    </row>
    <row r="150" spans="1:30" s="21" customFormat="1" ht="12.5" hidden="1" x14ac:dyDescent="0.25">
      <c r="A150" s="22" t="s">
        <v>57</v>
      </c>
      <c r="B150" s="23" t="s">
        <v>58</v>
      </c>
      <c r="C150" s="12">
        <v>0</v>
      </c>
      <c r="D150" s="19">
        <v>0</v>
      </c>
      <c r="E150" s="19">
        <v>0</v>
      </c>
      <c r="F150" s="19">
        <v>0</v>
      </c>
      <c r="G150" s="19">
        <v>0</v>
      </c>
      <c r="H150" s="19">
        <v>0</v>
      </c>
      <c r="I150" s="19">
        <v>0</v>
      </c>
      <c r="J150" s="19">
        <v>0</v>
      </c>
      <c r="K150" s="19">
        <v>0</v>
      </c>
      <c r="L150" s="19">
        <v>0</v>
      </c>
      <c r="M150" s="19">
        <v>0</v>
      </c>
      <c r="N150" s="19">
        <v>0</v>
      </c>
      <c r="O150" s="19">
        <v>0</v>
      </c>
      <c r="P150" s="19">
        <v>0</v>
      </c>
      <c r="Q150" s="19">
        <v>0</v>
      </c>
      <c r="R150" s="19">
        <v>0</v>
      </c>
      <c r="S150" s="19">
        <v>0</v>
      </c>
      <c r="T150" s="19">
        <v>0</v>
      </c>
      <c r="U150" s="19">
        <v>0</v>
      </c>
      <c r="V150" s="19">
        <v>0</v>
      </c>
      <c r="W150" s="19">
        <v>0</v>
      </c>
      <c r="X150" s="19">
        <v>0</v>
      </c>
      <c r="Y150" s="19">
        <v>0</v>
      </c>
      <c r="Z150" s="19">
        <v>0</v>
      </c>
      <c r="AA150" s="19">
        <v>0</v>
      </c>
      <c r="AB150" s="19">
        <v>0</v>
      </c>
      <c r="AC150" s="19">
        <v>0</v>
      </c>
      <c r="AD150" s="20">
        <f t="shared" si="19"/>
        <v>0</v>
      </c>
    </row>
    <row r="151" spans="1:30" s="21" customFormat="1" ht="12.5" hidden="1" x14ac:dyDescent="0.25">
      <c r="A151" s="22" t="s">
        <v>59</v>
      </c>
      <c r="B151" s="23" t="s">
        <v>60</v>
      </c>
      <c r="C151" s="12">
        <v>0</v>
      </c>
      <c r="D151" s="19">
        <v>0</v>
      </c>
      <c r="E151" s="19">
        <v>0</v>
      </c>
      <c r="F151" s="19">
        <v>0</v>
      </c>
      <c r="G151" s="19">
        <v>0</v>
      </c>
      <c r="H151" s="19">
        <v>0</v>
      </c>
      <c r="I151" s="19">
        <v>0</v>
      </c>
      <c r="J151" s="19">
        <v>0</v>
      </c>
      <c r="K151" s="19">
        <v>0</v>
      </c>
      <c r="L151" s="19">
        <v>0</v>
      </c>
      <c r="M151" s="19">
        <v>0</v>
      </c>
      <c r="N151" s="19">
        <v>0</v>
      </c>
      <c r="O151" s="19">
        <v>0</v>
      </c>
      <c r="P151" s="19">
        <v>0</v>
      </c>
      <c r="Q151" s="19">
        <v>0</v>
      </c>
      <c r="R151" s="19">
        <v>0</v>
      </c>
      <c r="S151" s="19">
        <v>0</v>
      </c>
      <c r="T151" s="19">
        <v>0</v>
      </c>
      <c r="U151" s="19">
        <v>0</v>
      </c>
      <c r="V151" s="19">
        <v>0</v>
      </c>
      <c r="W151" s="19">
        <v>0</v>
      </c>
      <c r="X151" s="19">
        <v>0</v>
      </c>
      <c r="Y151" s="19">
        <v>0</v>
      </c>
      <c r="Z151" s="19">
        <v>0</v>
      </c>
      <c r="AA151" s="19">
        <v>0</v>
      </c>
      <c r="AB151" s="19">
        <v>0</v>
      </c>
      <c r="AC151" s="19">
        <v>0</v>
      </c>
      <c r="AD151" s="20">
        <f t="shared" si="19"/>
        <v>0</v>
      </c>
    </row>
    <row r="152" spans="1:30" s="21" customFormat="1" ht="12.5" hidden="1" x14ac:dyDescent="0.25">
      <c r="A152" s="22" t="s">
        <v>61</v>
      </c>
      <c r="B152" s="23" t="s">
        <v>62</v>
      </c>
      <c r="C152" s="12">
        <v>0</v>
      </c>
      <c r="D152" s="19">
        <v>0</v>
      </c>
      <c r="E152" s="19">
        <v>0</v>
      </c>
      <c r="F152" s="19">
        <v>0</v>
      </c>
      <c r="G152" s="19">
        <v>0</v>
      </c>
      <c r="H152" s="19">
        <v>0</v>
      </c>
      <c r="I152" s="19">
        <v>0</v>
      </c>
      <c r="J152" s="19">
        <v>0</v>
      </c>
      <c r="K152" s="19">
        <v>0</v>
      </c>
      <c r="L152" s="19">
        <v>0</v>
      </c>
      <c r="M152" s="19">
        <v>0</v>
      </c>
      <c r="N152" s="19">
        <v>0</v>
      </c>
      <c r="O152" s="19">
        <v>0</v>
      </c>
      <c r="P152" s="19">
        <v>0</v>
      </c>
      <c r="Q152" s="19">
        <v>0</v>
      </c>
      <c r="R152" s="19">
        <v>0</v>
      </c>
      <c r="S152" s="19">
        <v>0</v>
      </c>
      <c r="T152" s="19">
        <v>0</v>
      </c>
      <c r="U152" s="19">
        <v>0</v>
      </c>
      <c r="V152" s="19">
        <v>0</v>
      </c>
      <c r="W152" s="19">
        <v>0</v>
      </c>
      <c r="X152" s="19">
        <v>0</v>
      </c>
      <c r="Y152" s="19">
        <v>0</v>
      </c>
      <c r="Z152" s="19">
        <v>0</v>
      </c>
      <c r="AA152" s="19">
        <v>0</v>
      </c>
      <c r="AB152" s="19">
        <v>0</v>
      </c>
      <c r="AC152" s="19">
        <v>0</v>
      </c>
      <c r="AD152" s="20">
        <f t="shared" si="19"/>
        <v>0</v>
      </c>
    </row>
    <row r="153" spans="1:30" s="21" customFormat="1" ht="12.5" hidden="1" x14ac:dyDescent="0.25">
      <c r="A153" s="22" t="s">
        <v>63</v>
      </c>
      <c r="B153" s="23" t="s">
        <v>64</v>
      </c>
      <c r="C153" s="12">
        <v>0</v>
      </c>
      <c r="D153" s="19">
        <v>0</v>
      </c>
      <c r="E153" s="19">
        <v>0</v>
      </c>
      <c r="F153" s="19">
        <v>0</v>
      </c>
      <c r="G153" s="19">
        <v>0</v>
      </c>
      <c r="H153" s="19">
        <v>0</v>
      </c>
      <c r="I153" s="19">
        <v>0</v>
      </c>
      <c r="J153" s="19">
        <v>0</v>
      </c>
      <c r="K153" s="19">
        <v>0</v>
      </c>
      <c r="L153" s="19">
        <v>0</v>
      </c>
      <c r="M153" s="19">
        <v>0</v>
      </c>
      <c r="N153" s="19">
        <v>0</v>
      </c>
      <c r="O153" s="19">
        <v>0</v>
      </c>
      <c r="P153" s="19">
        <v>0</v>
      </c>
      <c r="Q153" s="19">
        <v>0</v>
      </c>
      <c r="R153" s="19">
        <v>0</v>
      </c>
      <c r="S153" s="19">
        <v>0</v>
      </c>
      <c r="T153" s="19">
        <v>0</v>
      </c>
      <c r="U153" s="19">
        <v>0</v>
      </c>
      <c r="V153" s="19">
        <v>0</v>
      </c>
      <c r="W153" s="19">
        <v>0</v>
      </c>
      <c r="X153" s="19">
        <v>0</v>
      </c>
      <c r="Y153" s="19">
        <v>0</v>
      </c>
      <c r="Z153" s="19">
        <v>0</v>
      </c>
      <c r="AA153" s="19">
        <v>0</v>
      </c>
      <c r="AB153" s="19">
        <v>0</v>
      </c>
      <c r="AC153" s="19">
        <v>0</v>
      </c>
      <c r="AD153" s="20">
        <f t="shared" si="19"/>
        <v>0</v>
      </c>
    </row>
    <row r="154" spans="1:30" s="21" customFormat="1" hidden="1" x14ac:dyDescent="0.3">
      <c r="A154" s="35" t="s">
        <v>94</v>
      </c>
      <c r="B154" s="25"/>
      <c r="C154" s="26">
        <f t="shared" ref="C154:AD154" si="22">SUM(C148:C153)</f>
        <v>0</v>
      </c>
      <c r="D154" s="27">
        <f t="shared" si="22"/>
        <v>0</v>
      </c>
      <c r="E154" s="27">
        <f t="shared" si="22"/>
        <v>0</v>
      </c>
      <c r="F154" s="27">
        <f t="shared" si="22"/>
        <v>0</v>
      </c>
      <c r="G154" s="27">
        <f t="shared" si="22"/>
        <v>0</v>
      </c>
      <c r="H154" s="27">
        <f t="shared" si="22"/>
        <v>0</v>
      </c>
      <c r="I154" s="27">
        <f t="shared" si="22"/>
        <v>0</v>
      </c>
      <c r="J154" s="27">
        <f t="shared" ref="J154" si="23">SUM(J148:J153)</f>
        <v>0</v>
      </c>
      <c r="K154" s="27">
        <f t="shared" si="22"/>
        <v>0</v>
      </c>
      <c r="L154" s="27">
        <f t="shared" si="22"/>
        <v>0</v>
      </c>
      <c r="M154" s="27">
        <f t="shared" si="22"/>
        <v>0</v>
      </c>
      <c r="N154" s="27">
        <f t="shared" si="22"/>
        <v>0</v>
      </c>
      <c r="O154" s="27">
        <f t="shared" si="22"/>
        <v>0</v>
      </c>
      <c r="P154" s="27">
        <f t="shared" si="22"/>
        <v>0</v>
      </c>
      <c r="Q154" s="27">
        <f t="shared" si="22"/>
        <v>0</v>
      </c>
      <c r="R154" s="27">
        <f t="shared" si="22"/>
        <v>0</v>
      </c>
      <c r="S154" s="27">
        <f t="shared" si="22"/>
        <v>0</v>
      </c>
      <c r="T154" s="27">
        <f t="shared" si="22"/>
        <v>0</v>
      </c>
      <c r="U154" s="27">
        <f t="shared" si="22"/>
        <v>0</v>
      </c>
      <c r="V154" s="27">
        <f t="shared" si="22"/>
        <v>0</v>
      </c>
      <c r="W154" s="27">
        <f t="shared" si="22"/>
        <v>0</v>
      </c>
      <c r="X154" s="27">
        <f t="shared" si="22"/>
        <v>0</v>
      </c>
      <c r="Y154" s="27">
        <f t="shared" si="22"/>
        <v>0</v>
      </c>
      <c r="Z154" s="27">
        <f t="shared" si="22"/>
        <v>0</v>
      </c>
      <c r="AA154" s="27">
        <f t="shared" si="22"/>
        <v>0</v>
      </c>
      <c r="AB154" s="27">
        <f t="shared" si="22"/>
        <v>0</v>
      </c>
      <c r="AC154" s="27">
        <f t="shared" si="22"/>
        <v>0</v>
      </c>
      <c r="AD154" s="28">
        <f t="shared" si="22"/>
        <v>0</v>
      </c>
    </row>
    <row r="155" spans="1:30" s="21" customFormat="1" x14ac:dyDescent="0.3">
      <c r="A155" s="10"/>
      <c r="B155" s="2"/>
      <c r="C155" s="29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20"/>
    </row>
    <row r="156" spans="1:30" s="21" customFormat="1" ht="39" x14ac:dyDescent="0.3">
      <c r="A156" s="10" t="s">
        <v>95</v>
      </c>
      <c r="B156" s="2"/>
      <c r="C156" s="29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20"/>
    </row>
    <row r="157" spans="1:30" s="21" customFormat="1" ht="12.5" x14ac:dyDescent="0.25">
      <c r="A157" s="22" t="s">
        <v>53</v>
      </c>
      <c r="B157" s="23" t="s">
        <v>54</v>
      </c>
      <c r="C157" s="36" t="s">
        <v>96</v>
      </c>
      <c r="D157" s="37">
        <v>0</v>
      </c>
      <c r="E157" s="37" t="s">
        <v>96</v>
      </c>
      <c r="F157" s="37" t="s">
        <v>96</v>
      </c>
      <c r="G157" s="37" t="s">
        <v>96</v>
      </c>
      <c r="H157" s="37">
        <v>0</v>
      </c>
      <c r="I157" s="37" t="s">
        <v>96</v>
      </c>
      <c r="J157" s="37" t="s">
        <v>96</v>
      </c>
      <c r="K157" s="37" t="s">
        <v>96</v>
      </c>
      <c r="L157" s="37" t="s">
        <v>96</v>
      </c>
      <c r="M157" s="37" t="s">
        <v>96</v>
      </c>
      <c r="N157" s="37">
        <v>0</v>
      </c>
      <c r="O157" s="37" t="s">
        <v>96</v>
      </c>
      <c r="P157" s="37" t="s">
        <v>96</v>
      </c>
      <c r="Q157" s="37" t="s">
        <v>96</v>
      </c>
      <c r="R157" s="37" t="s">
        <v>96</v>
      </c>
      <c r="S157" s="37" t="s">
        <v>96</v>
      </c>
      <c r="T157" s="37" t="s">
        <v>96</v>
      </c>
      <c r="U157" s="37">
        <v>0</v>
      </c>
      <c r="V157" s="37" t="s">
        <v>96</v>
      </c>
      <c r="W157" s="37" t="s">
        <v>96</v>
      </c>
      <c r="X157" s="37" t="s">
        <v>96</v>
      </c>
      <c r="Y157" s="37" t="s">
        <v>96</v>
      </c>
      <c r="Z157" s="37" t="s">
        <v>96</v>
      </c>
      <c r="AA157" s="37" t="s">
        <v>96</v>
      </c>
      <c r="AB157" s="37" t="s">
        <v>96</v>
      </c>
      <c r="AC157" s="37" t="s">
        <v>96</v>
      </c>
      <c r="AD157" s="38">
        <f t="shared" si="19"/>
        <v>0</v>
      </c>
    </row>
    <row r="158" spans="1:30" s="21" customFormat="1" ht="12.5" x14ac:dyDescent="0.25">
      <c r="A158" s="22" t="s">
        <v>55</v>
      </c>
      <c r="B158" s="23" t="s">
        <v>56</v>
      </c>
      <c r="C158" s="36" t="s">
        <v>96</v>
      </c>
      <c r="D158" s="37">
        <v>0</v>
      </c>
      <c r="E158" s="37" t="s">
        <v>96</v>
      </c>
      <c r="F158" s="37" t="s">
        <v>96</v>
      </c>
      <c r="G158" s="37" t="s">
        <v>96</v>
      </c>
      <c r="H158" s="37">
        <v>0</v>
      </c>
      <c r="I158" s="37" t="s">
        <v>96</v>
      </c>
      <c r="J158" s="37" t="s">
        <v>96</v>
      </c>
      <c r="K158" s="37" t="s">
        <v>96</v>
      </c>
      <c r="L158" s="37" t="s">
        <v>96</v>
      </c>
      <c r="M158" s="37" t="s">
        <v>96</v>
      </c>
      <c r="N158" s="37">
        <v>0</v>
      </c>
      <c r="O158" s="37" t="s">
        <v>96</v>
      </c>
      <c r="P158" s="37" t="s">
        <v>96</v>
      </c>
      <c r="Q158" s="37" t="s">
        <v>96</v>
      </c>
      <c r="R158" s="37" t="s">
        <v>96</v>
      </c>
      <c r="S158" s="37" t="s">
        <v>96</v>
      </c>
      <c r="T158" s="37" t="s">
        <v>96</v>
      </c>
      <c r="U158" s="37">
        <v>0</v>
      </c>
      <c r="V158" s="37" t="s">
        <v>96</v>
      </c>
      <c r="W158" s="37" t="s">
        <v>96</v>
      </c>
      <c r="X158" s="37" t="s">
        <v>96</v>
      </c>
      <c r="Y158" s="37" t="s">
        <v>96</v>
      </c>
      <c r="Z158" s="37" t="s">
        <v>96</v>
      </c>
      <c r="AA158" s="37" t="s">
        <v>96</v>
      </c>
      <c r="AB158" s="37" t="s">
        <v>96</v>
      </c>
      <c r="AC158" s="37" t="s">
        <v>96</v>
      </c>
      <c r="AD158" s="38">
        <f t="shared" si="19"/>
        <v>0</v>
      </c>
    </row>
    <row r="159" spans="1:30" s="21" customFormat="1" ht="12.5" x14ac:dyDescent="0.25">
      <c r="A159" s="22" t="s">
        <v>57</v>
      </c>
      <c r="B159" s="23" t="s">
        <v>58</v>
      </c>
      <c r="C159" s="36" t="s">
        <v>96</v>
      </c>
      <c r="D159" s="37">
        <f>'[1]FY25 PPSEL Revised'!G139</f>
        <v>5500</v>
      </c>
      <c r="E159" s="37" t="s">
        <v>96</v>
      </c>
      <c r="F159" s="37" t="s">
        <v>96</v>
      </c>
      <c r="G159" s="37" t="s">
        <v>96</v>
      </c>
      <c r="H159" s="37">
        <v>0</v>
      </c>
      <c r="I159" s="37" t="s">
        <v>96</v>
      </c>
      <c r="J159" s="37" t="s">
        <v>96</v>
      </c>
      <c r="K159" s="37" t="s">
        <v>96</v>
      </c>
      <c r="L159" s="37" t="s">
        <v>96</v>
      </c>
      <c r="M159" s="37" t="s">
        <v>96</v>
      </c>
      <c r="N159" s="37">
        <v>0</v>
      </c>
      <c r="O159" s="37" t="s">
        <v>96</v>
      </c>
      <c r="P159" s="37" t="s">
        <v>96</v>
      </c>
      <c r="Q159" s="37" t="s">
        <v>96</v>
      </c>
      <c r="R159" s="37" t="s">
        <v>96</v>
      </c>
      <c r="S159" s="37" t="s">
        <v>96</v>
      </c>
      <c r="T159" s="37" t="s">
        <v>96</v>
      </c>
      <c r="U159" s="37">
        <v>0</v>
      </c>
      <c r="V159" s="37" t="s">
        <v>96</v>
      </c>
      <c r="W159" s="37" t="s">
        <v>96</v>
      </c>
      <c r="X159" s="37" t="s">
        <v>96</v>
      </c>
      <c r="Y159" s="37" t="s">
        <v>96</v>
      </c>
      <c r="Z159" s="37" t="s">
        <v>96</v>
      </c>
      <c r="AA159" s="37" t="s">
        <v>96</v>
      </c>
      <c r="AB159" s="37" t="s">
        <v>96</v>
      </c>
      <c r="AC159" s="37" t="s">
        <v>96</v>
      </c>
      <c r="AD159" s="38">
        <f t="shared" si="19"/>
        <v>5500</v>
      </c>
    </row>
    <row r="160" spans="1:30" s="21" customFormat="1" ht="12.5" x14ac:dyDescent="0.25">
      <c r="A160" s="22" t="s">
        <v>59</v>
      </c>
      <c r="B160" s="23" t="s">
        <v>60</v>
      </c>
      <c r="C160" s="36" t="s">
        <v>96</v>
      </c>
      <c r="D160" s="37">
        <v>0</v>
      </c>
      <c r="E160" s="37" t="s">
        <v>96</v>
      </c>
      <c r="F160" s="37" t="s">
        <v>96</v>
      </c>
      <c r="G160" s="37" t="s">
        <v>96</v>
      </c>
      <c r="H160" s="37">
        <v>0</v>
      </c>
      <c r="I160" s="37" t="s">
        <v>96</v>
      </c>
      <c r="J160" s="37" t="s">
        <v>96</v>
      </c>
      <c r="K160" s="37" t="s">
        <v>96</v>
      </c>
      <c r="L160" s="37" t="s">
        <v>96</v>
      </c>
      <c r="M160" s="37" t="s">
        <v>96</v>
      </c>
      <c r="N160" s="37">
        <v>0</v>
      </c>
      <c r="O160" s="37" t="s">
        <v>96</v>
      </c>
      <c r="P160" s="37" t="s">
        <v>96</v>
      </c>
      <c r="Q160" s="37" t="s">
        <v>96</v>
      </c>
      <c r="R160" s="37" t="s">
        <v>96</v>
      </c>
      <c r="S160" s="37" t="s">
        <v>96</v>
      </c>
      <c r="T160" s="37" t="s">
        <v>96</v>
      </c>
      <c r="U160" s="37">
        <v>0</v>
      </c>
      <c r="V160" s="37" t="s">
        <v>96</v>
      </c>
      <c r="W160" s="37" t="s">
        <v>96</v>
      </c>
      <c r="X160" s="37" t="s">
        <v>96</v>
      </c>
      <c r="Y160" s="37" t="s">
        <v>96</v>
      </c>
      <c r="Z160" s="37" t="s">
        <v>96</v>
      </c>
      <c r="AA160" s="37" t="s">
        <v>96</v>
      </c>
      <c r="AB160" s="37" t="s">
        <v>96</v>
      </c>
      <c r="AC160" s="37" t="s">
        <v>96</v>
      </c>
      <c r="AD160" s="38">
        <f t="shared" si="19"/>
        <v>0</v>
      </c>
    </row>
    <row r="161" spans="1:30" s="21" customFormat="1" ht="12.5" x14ac:dyDescent="0.25">
      <c r="A161" s="22" t="s">
        <v>61</v>
      </c>
      <c r="B161" s="23" t="s">
        <v>62</v>
      </c>
      <c r="C161" s="36" t="s">
        <v>96</v>
      </c>
      <c r="D161" s="37">
        <v>0</v>
      </c>
      <c r="E161" s="37" t="s">
        <v>96</v>
      </c>
      <c r="F161" s="37" t="s">
        <v>96</v>
      </c>
      <c r="G161" s="37" t="s">
        <v>96</v>
      </c>
      <c r="H161" s="37">
        <v>0</v>
      </c>
      <c r="I161" s="37" t="s">
        <v>96</v>
      </c>
      <c r="J161" s="37" t="s">
        <v>96</v>
      </c>
      <c r="K161" s="37" t="s">
        <v>96</v>
      </c>
      <c r="L161" s="37" t="s">
        <v>96</v>
      </c>
      <c r="M161" s="37" t="s">
        <v>96</v>
      </c>
      <c r="N161" s="37">
        <v>0</v>
      </c>
      <c r="O161" s="37" t="s">
        <v>96</v>
      </c>
      <c r="P161" s="37" t="s">
        <v>96</v>
      </c>
      <c r="Q161" s="37" t="s">
        <v>96</v>
      </c>
      <c r="R161" s="37" t="s">
        <v>96</v>
      </c>
      <c r="S161" s="37" t="s">
        <v>96</v>
      </c>
      <c r="T161" s="37" t="s">
        <v>96</v>
      </c>
      <c r="U161" s="37">
        <v>0</v>
      </c>
      <c r="V161" s="37" t="s">
        <v>96</v>
      </c>
      <c r="W161" s="37" t="s">
        <v>96</v>
      </c>
      <c r="X161" s="37" t="s">
        <v>96</v>
      </c>
      <c r="Y161" s="37" t="s">
        <v>96</v>
      </c>
      <c r="Z161" s="37" t="s">
        <v>96</v>
      </c>
      <c r="AA161" s="37" t="s">
        <v>96</v>
      </c>
      <c r="AB161" s="37" t="s">
        <v>96</v>
      </c>
      <c r="AC161" s="37" t="s">
        <v>96</v>
      </c>
      <c r="AD161" s="38">
        <f t="shared" si="19"/>
        <v>0</v>
      </c>
    </row>
    <row r="162" spans="1:30" s="21" customFormat="1" ht="12.5" x14ac:dyDescent="0.25">
      <c r="A162" s="22" t="s">
        <v>63</v>
      </c>
      <c r="B162" s="23" t="s">
        <v>64</v>
      </c>
      <c r="C162" s="12">
        <v>0</v>
      </c>
      <c r="D162" s="19">
        <v>0</v>
      </c>
      <c r="E162" s="19">
        <v>0</v>
      </c>
      <c r="F162" s="19">
        <v>0</v>
      </c>
      <c r="G162" s="19">
        <v>0</v>
      </c>
      <c r="H162" s="19">
        <v>0</v>
      </c>
      <c r="I162" s="19">
        <v>0</v>
      </c>
      <c r="J162" s="19">
        <v>0</v>
      </c>
      <c r="K162" s="19">
        <v>0</v>
      </c>
      <c r="L162" s="19">
        <v>0</v>
      </c>
      <c r="M162" s="19">
        <v>0</v>
      </c>
      <c r="N162" s="19">
        <v>0</v>
      </c>
      <c r="O162" s="19">
        <v>0</v>
      </c>
      <c r="P162" s="19">
        <v>0</v>
      </c>
      <c r="Q162" s="19">
        <v>0</v>
      </c>
      <c r="R162" s="19">
        <v>0</v>
      </c>
      <c r="S162" s="19">
        <v>0</v>
      </c>
      <c r="T162" s="19">
        <v>0</v>
      </c>
      <c r="U162" s="19">
        <v>0</v>
      </c>
      <c r="V162" s="19">
        <v>0</v>
      </c>
      <c r="W162" s="19">
        <v>0</v>
      </c>
      <c r="X162" s="19">
        <v>0</v>
      </c>
      <c r="Y162" s="19">
        <v>0</v>
      </c>
      <c r="Z162" s="19">
        <v>0</v>
      </c>
      <c r="AA162" s="19">
        <v>0</v>
      </c>
      <c r="AB162" s="19">
        <v>0</v>
      </c>
      <c r="AC162" s="19">
        <v>0</v>
      </c>
      <c r="AD162" s="20">
        <f t="shared" si="19"/>
        <v>0</v>
      </c>
    </row>
    <row r="163" spans="1:30" s="21" customFormat="1" x14ac:dyDescent="0.3">
      <c r="A163" s="35" t="s">
        <v>97</v>
      </c>
      <c r="B163" s="25"/>
      <c r="C163" s="26">
        <f t="shared" ref="C163:AD163" si="24">SUM(C157:C162)</f>
        <v>0</v>
      </c>
      <c r="D163" s="27">
        <f t="shared" si="24"/>
        <v>5500</v>
      </c>
      <c r="E163" s="27">
        <f t="shared" si="24"/>
        <v>0</v>
      </c>
      <c r="F163" s="27">
        <f t="shared" si="24"/>
        <v>0</v>
      </c>
      <c r="G163" s="27">
        <f>SUM(G157:G162)</f>
        <v>0</v>
      </c>
      <c r="H163" s="27">
        <f t="shared" si="24"/>
        <v>0</v>
      </c>
      <c r="I163" s="27">
        <f t="shared" si="24"/>
        <v>0</v>
      </c>
      <c r="J163" s="27">
        <f t="shared" si="24"/>
        <v>0</v>
      </c>
      <c r="K163" s="27">
        <f t="shared" si="24"/>
        <v>0</v>
      </c>
      <c r="L163" s="27">
        <f t="shared" si="24"/>
        <v>0</v>
      </c>
      <c r="M163" s="27">
        <f t="shared" si="24"/>
        <v>0</v>
      </c>
      <c r="N163" s="27">
        <f t="shared" si="24"/>
        <v>0</v>
      </c>
      <c r="O163" s="27">
        <f t="shared" si="24"/>
        <v>0</v>
      </c>
      <c r="P163" s="27">
        <f t="shared" si="24"/>
        <v>0</v>
      </c>
      <c r="Q163" s="27">
        <f t="shared" si="24"/>
        <v>0</v>
      </c>
      <c r="R163" s="27">
        <f t="shared" si="24"/>
        <v>0</v>
      </c>
      <c r="S163" s="27">
        <f t="shared" si="24"/>
        <v>0</v>
      </c>
      <c r="T163" s="27">
        <f t="shared" si="24"/>
        <v>0</v>
      </c>
      <c r="U163" s="27">
        <f t="shared" si="24"/>
        <v>0</v>
      </c>
      <c r="V163" s="27">
        <f t="shared" si="24"/>
        <v>0</v>
      </c>
      <c r="W163" s="27">
        <f t="shared" si="24"/>
        <v>0</v>
      </c>
      <c r="X163" s="27">
        <f t="shared" si="24"/>
        <v>0</v>
      </c>
      <c r="Y163" s="27">
        <f t="shared" si="24"/>
        <v>0</v>
      </c>
      <c r="Z163" s="27">
        <f t="shared" si="24"/>
        <v>0</v>
      </c>
      <c r="AA163" s="27">
        <f t="shared" si="24"/>
        <v>0</v>
      </c>
      <c r="AB163" s="27">
        <f t="shared" si="24"/>
        <v>0</v>
      </c>
      <c r="AC163" s="27">
        <f t="shared" si="24"/>
        <v>0</v>
      </c>
      <c r="AD163" s="28">
        <f t="shared" si="24"/>
        <v>5500</v>
      </c>
    </row>
    <row r="164" spans="1:30" s="21" customFormat="1" x14ac:dyDescent="0.3">
      <c r="A164" s="10"/>
      <c r="B164" s="2"/>
      <c r="C164" s="29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20"/>
    </row>
    <row r="165" spans="1:30" s="21" customFormat="1" x14ac:dyDescent="0.3">
      <c r="A165" s="24" t="s">
        <v>98</v>
      </c>
      <c r="B165" s="25"/>
      <c r="C165" s="26">
        <f t="shared" ref="C165:AD165" si="25">SUM(C145+C28+C163+C154)</f>
        <v>0</v>
      </c>
      <c r="D165" s="27">
        <f t="shared" si="25"/>
        <v>4893604.6344150007</v>
      </c>
      <c r="E165" s="27">
        <f t="shared" si="25"/>
        <v>0</v>
      </c>
      <c r="F165" s="27">
        <f t="shared" si="25"/>
        <v>0</v>
      </c>
      <c r="G165" s="27">
        <f t="shared" si="25"/>
        <v>0</v>
      </c>
      <c r="H165" s="27">
        <f t="shared" si="25"/>
        <v>508563.45</v>
      </c>
      <c r="I165" s="27">
        <f t="shared" si="25"/>
        <v>0</v>
      </c>
      <c r="J165" s="27">
        <f t="shared" ref="J165" si="26">SUM(J145+J28+J163+J154)</f>
        <v>0</v>
      </c>
      <c r="K165" s="27">
        <f t="shared" si="25"/>
        <v>0</v>
      </c>
      <c r="L165" s="27">
        <f t="shared" si="25"/>
        <v>0</v>
      </c>
      <c r="M165" s="27">
        <f t="shared" si="25"/>
        <v>0</v>
      </c>
      <c r="N165" s="27">
        <f t="shared" si="25"/>
        <v>0</v>
      </c>
      <c r="O165" s="27">
        <f t="shared" si="25"/>
        <v>0</v>
      </c>
      <c r="P165" s="27">
        <f t="shared" si="25"/>
        <v>0</v>
      </c>
      <c r="Q165" s="27">
        <f t="shared" si="25"/>
        <v>0</v>
      </c>
      <c r="R165" s="27">
        <f t="shared" si="25"/>
        <v>0</v>
      </c>
      <c r="S165" s="27">
        <f t="shared" si="25"/>
        <v>0</v>
      </c>
      <c r="T165" s="27">
        <f t="shared" si="25"/>
        <v>0</v>
      </c>
      <c r="U165" s="27">
        <f t="shared" si="25"/>
        <v>302606</v>
      </c>
      <c r="V165" s="27">
        <f t="shared" si="25"/>
        <v>0</v>
      </c>
      <c r="W165" s="27">
        <f t="shared" si="25"/>
        <v>0</v>
      </c>
      <c r="X165" s="27">
        <f t="shared" si="25"/>
        <v>0</v>
      </c>
      <c r="Y165" s="27">
        <f t="shared" si="25"/>
        <v>0</v>
      </c>
      <c r="Z165" s="27">
        <f t="shared" si="25"/>
        <v>0</v>
      </c>
      <c r="AA165" s="27">
        <f t="shared" si="25"/>
        <v>0</v>
      </c>
      <c r="AB165" s="27">
        <f t="shared" si="25"/>
        <v>0</v>
      </c>
      <c r="AC165" s="27">
        <f t="shared" si="25"/>
        <v>0</v>
      </c>
      <c r="AD165" s="28">
        <f t="shared" si="25"/>
        <v>5704774.0844149999</v>
      </c>
    </row>
    <row r="166" spans="1:30" s="21" customFormat="1" x14ac:dyDescent="0.3">
      <c r="A166" s="10"/>
      <c r="B166" s="2"/>
      <c r="C166" s="29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20"/>
    </row>
    <row r="167" spans="1:30" s="21" customFormat="1" x14ac:dyDescent="0.3">
      <c r="A167" s="10" t="s">
        <v>99</v>
      </c>
      <c r="B167" s="2"/>
      <c r="C167" s="29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20"/>
    </row>
    <row r="168" spans="1:30" s="21" customFormat="1" ht="12.5" x14ac:dyDescent="0.25">
      <c r="A168" s="31" t="s">
        <v>100</v>
      </c>
      <c r="B168" s="23" t="s">
        <v>101</v>
      </c>
      <c r="C168" s="12">
        <v>0</v>
      </c>
      <c r="D168" s="19">
        <v>0</v>
      </c>
      <c r="E168" s="19">
        <v>0</v>
      </c>
      <c r="F168" s="19">
        <v>0</v>
      </c>
      <c r="G168" s="19">
        <v>0</v>
      </c>
      <c r="H168" s="19">
        <v>0</v>
      </c>
      <c r="I168" s="19">
        <v>0</v>
      </c>
      <c r="J168" s="19">
        <v>0</v>
      </c>
      <c r="K168" s="19">
        <v>0</v>
      </c>
      <c r="L168" s="19">
        <v>0</v>
      </c>
      <c r="M168" s="19">
        <v>0</v>
      </c>
      <c r="N168" s="19">
        <v>0</v>
      </c>
      <c r="O168" s="19">
        <v>0</v>
      </c>
      <c r="P168" s="19">
        <v>0</v>
      </c>
      <c r="Q168" s="19">
        <v>0</v>
      </c>
      <c r="R168" s="19">
        <v>0</v>
      </c>
      <c r="S168" s="19">
        <v>0</v>
      </c>
      <c r="T168" s="19">
        <v>0</v>
      </c>
      <c r="U168" s="19">
        <v>0</v>
      </c>
      <c r="V168" s="19">
        <v>0</v>
      </c>
      <c r="W168" s="19">
        <v>0</v>
      </c>
      <c r="X168" s="19">
        <v>0</v>
      </c>
      <c r="Y168" s="19">
        <v>0</v>
      </c>
      <c r="Z168" s="19">
        <v>0</v>
      </c>
      <c r="AA168" s="19">
        <v>0</v>
      </c>
      <c r="AB168" s="19">
        <v>0</v>
      </c>
      <c r="AC168" s="19">
        <v>0</v>
      </c>
      <c r="AD168" s="20">
        <f t="shared" si="19"/>
        <v>0</v>
      </c>
    </row>
    <row r="169" spans="1:30" s="21" customFormat="1" ht="12.5" x14ac:dyDescent="0.25">
      <c r="A169" s="31" t="s">
        <v>102</v>
      </c>
      <c r="B169" s="23" t="s">
        <v>101</v>
      </c>
      <c r="C169" s="12">
        <v>0</v>
      </c>
      <c r="D169" s="19">
        <v>0</v>
      </c>
      <c r="E169" s="19">
        <v>0</v>
      </c>
      <c r="F169" s="19">
        <v>0</v>
      </c>
      <c r="G169" s="19">
        <v>0</v>
      </c>
      <c r="H169" s="19">
        <v>0</v>
      </c>
      <c r="I169" s="19">
        <v>0</v>
      </c>
      <c r="J169" s="19">
        <v>0</v>
      </c>
      <c r="K169" s="19">
        <v>0</v>
      </c>
      <c r="L169" s="19">
        <v>0</v>
      </c>
      <c r="M169" s="19">
        <v>0</v>
      </c>
      <c r="N169" s="19">
        <v>0</v>
      </c>
      <c r="O169" s="19">
        <v>0</v>
      </c>
      <c r="P169" s="19">
        <v>0</v>
      </c>
      <c r="Q169" s="19">
        <v>0</v>
      </c>
      <c r="R169" s="19">
        <v>0</v>
      </c>
      <c r="S169" s="19">
        <v>0</v>
      </c>
      <c r="T169" s="19">
        <v>0</v>
      </c>
      <c r="U169" s="19">
        <v>0</v>
      </c>
      <c r="V169" s="19">
        <v>0</v>
      </c>
      <c r="W169" s="19">
        <v>0</v>
      </c>
      <c r="X169" s="19">
        <v>0</v>
      </c>
      <c r="Y169" s="19">
        <v>0</v>
      </c>
      <c r="Z169" s="19">
        <v>0</v>
      </c>
      <c r="AA169" s="19">
        <v>0</v>
      </c>
      <c r="AB169" s="19">
        <v>0</v>
      </c>
      <c r="AC169" s="19">
        <v>0</v>
      </c>
      <c r="AD169" s="20">
        <f t="shared" si="19"/>
        <v>0</v>
      </c>
    </row>
    <row r="170" spans="1:30" s="21" customFormat="1" ht="12.5" x14ac:dyDescent="0.25">
      <c r="A170" s="31" t="s">
        <v>103</v>
      </c>
      <c r="B170" s="23" t="s">
        <v>101</v>
      </c>
      <c r="C170" s="12">
        <v>0</v>
      </c>
      <c r="D170" s="19">
        <v>0</v>
      </c>
      <c r="E170" s="19">
        <v>0</v>
      </c>
      <c r="F170" s="19">
        <v>0</v>
      </c>
      <c r="G170" s="19">
        <v>0</v>
      </c>
      <c r="H170" s="19">
        <v>0</v>
      </c>
      <c r="I170" s="19">
        <v>0</v>
      </c>
      <c r="J170" s="19">
        <v>0</v>
      </c>
      <c r="K170" s="19">
        <v>0</v>
      </c>
      <c r="L170" s="19">
        <v>0</v>
      </c>
      <c r="M170" s="19">
        <v>0</v>
      </c>
      <c r="N170" s="19">
        <v>0</v>
      </c>
      <c r="O170" s="19">
        <v>0</v>
      </c>
      <c r="P170" s="19">
        <v>0</v>
      </c>
      <c r="Q170" s="19">
        <v>0</v>
      </c>
      <c r="R170" s="19">
        <v>0</v>
      </c>
      <c r="S170" s="19">
        <v>0</v>
      </c>
      <c r="T170" s="19">
        <v>0</v>
      </c>
      <c r="U170" s="19">
        <v>0</v>
      </c>
      <c r="V170" s="19">
        <v>0</v>
      </c>
      <c r="W170" s="19">
        <v>0</v>
      </c>
      <c r="X170" s="19">
        <v>0</v>
      </c>
      <c r="Y170" s="19">
        <v>0</v>
      </c>
      <c r="Z170" s="19">
        <v>0</v>
      </c>
      <c r="AA170" s="19">
        <v>0</v>
      </c>
      <c r="AB170" s="19">
        <v>0</v>
      </c>
      <c r="AC170" s="19">
        <v>0</v>
      </c>
      <c r="AD170" s="20">
        <f t="shared" si="19"/>
        <v>0</v>
      </c>
    </row>
    <row r="171" spans="1:30" s="21" customFormat="1" ht="12.5" x14ac:dyDescent="0.25">
      <c r="A171" s="31" t="s">
        <v>104</v>
      </c>
      <c r="B171" s="23" t="s">
        <v>101</v>
      </c>
      <c r="C171" s="12">
        <v>0</v>
      </c>
      <c r="D171" s="19">
        <v>0</v>
      </c>
      <c r="E171" s="19">
        <v>0</v>
      </c>
      <c r="F171" s="19">
        <v>0</v>
      </c>
      <c r="G171" s="19">
        <v>0</v>
      </c>
      <c r="H171" s="19">
        <v>0</v>
      </c>
      <c r="I171" s="19">
        <v>0</v>
      </c>
      <c r="J171" s="19">
        <v>0</v>
      </c>
      <c r="K171" s="19">
        <v>0</v>
      </c>
      <c r="L171" s="19">
        <v>0</v>
      </c>
      <c r="M171" s="19">
        <v>0</v>
      </c>
      <c r="N171" s="19">
        <v>0</v>
      </c>
      <c r="O171" s="19">
        <v>0</v>
      </c>
      <c r="P171" s="19">
        <v>0</v>
      </c>
      <c r="Q171" s="19">
        <v>0</v>
      </c>
      <c r="R171" s="19">
        <v>0</v>
      </c>
      <c r="S171" s="19">
        <v>0</v>
      </c>
      <c r="T171" s="19">
        <v>0</v>
      </c>
      <c r="U171" s="19">
        <v>0</v>
      </c>
      <c r="V171" s="19">
        <v>0</v>
      </c>
      <c r="W171" s="19">
        <v>0</v>
      </c>
      <c r="X171" s="19">
        <v>0</v>
      </c>
      <c r="Y171" s="19">
        <v>0</v>
      </c>
      <c r="Z171" s="19">
        <v>0</v>
      </c>
      <c r="AA171" s="19">
        <v>0</v>
      </c>
      <c r="AB171" s="19">
        <v>0</v>
      </c>
      <c r="AC171" s="19">
        <v>0</v>
      </c>
      <c r="AD171" s="20">
        <f t="shared" si="19"/>
        <v>0</v>
      </c>
    </row>
    <row r="172" spans="1:30" s="21" customFormat="1" ht="12.5" x14ac:dyDescent="0.25">
      <c r="A172" s="31" t="s">
        <v>105</v>
      </c>
      <c r="B172" s="23" t="s">
        <v>101</v>
      </c>
      <c r="C172" s="12">
        <v>0</v>
      </c>
      <c r="D172" s="19">
        <v>0</v>
      </c>
      <c r="E172" s="19">
        <v>0</v>
      </c>
      <c r="F172" s="19">
        <v>0</v>
      </c>
      <c r="G172" s="19">
        <v>0</v>
      </c>
      <c r="H172" s="19">
        <v>0</v>
      </c>
      <c r="I172" s="19">
        <v>0</v>
      </c>
      <c r="J172" s="19">
        <v>0</v>
      </c>
      <c r="K172" s="19">
        <v>0</v>
      </c>
      <c r="L172" s="19">
        <v>0</v>
      </c>
      <c r="M172" s="19">
        <v>0</v>
      </c>
      <c r="N172" s="19">
        <v>0</v>
      </c>
      <c r="O172" s="19">
        <v>0</v>
      </c>
      <c r="P172" s="19">
        <v>0</v>
      </c>
      <c r="Q172" s="19">
        <v>0</v>
      </c>
      <c r="R172" s="19">
        <v>0</v>
      </c>
      <c r="S172" s="19">
        <v>0</v>
      </c>
      <c r="T172" s="19">
        <v>0</v>
      </c>
      <c r="U172" s="19">
        <v>0</v>
      </c>
      <c r="V172" s="19">
        <v>0</v>
      </c>
      <c r="W172" s="19">
        <v>0</v>
      </c>
      <c r="X172" s="19">
        <v>0</v>
      </c>
      <c r="Y172" s="19">
        <v>0</v>
      </c>
      <c r="Z172" s="19">
        <v>0</v>
      </c>
      <c r="AA172" s="19">
        <v>0</v>
      </c>
      <c r="AB172" s="19">
        <v>0</v>
      </c>
      <c r="AC172" s="19">
        <v>0</v>
      </c>
      <c r="AD172" s="20">
        <f t="shared" si="19"/>
        <v>0</v>
      </c>
    </row>
    <row r="173" spans="1:30" s="21" customFormat="1" ht="12.5" x14ac:dyDescent="0.25">
      <c r="A173" s="39" t="s">
        <v>106</v>
      </c>
      <c r="B173" s="23" t="s">
        <v>101</v>
      </c>
      <c r="C173" s="12">
        <v>0</v>
      </c>
      <c r="D173" s="19">
        <v>0</v>
      </c>
      <c r="E173" s="19">
        <v>0</v>
      </c>
      <c r="F173" s="19">
        <v>0</v>
      </c>
      <c r="G173" s="19">
        <v>0</v>
      </c>
      <c r="H173" s="19">
        <v>0</v>
      </c>
      <c r="I173" s="19">
        <v>0</v>
      </c>
      <c r="J173" s="19">
        <v>0</v>
      </c>
      <c r="K173" s="19">
        <v>0</v>
      </c>
      <c r="L173" s="19">
        <v>0</v>
      </c>
      <c r="M173" s="19">
        <v>0</v>
      </c>
      <c r="N173" s="19">
        <v>0</v>
      </c>
      <c r="O173" s="19">
        <v>0</v>
      </c>
      <c r="P173" s="19">
        <v>0</v>
      </c>
      <c r="Q173" s="19">
        <v>0</v>
      </c>
      <c r="R173" s="19">
        <v>0</v>
      </c>
      <c r="S173" s="19">
        <v>0</v>
      </c>
      <c r="T173" s="19">
        <v>0</v>
      </c>
      <c r="U173" s="19">
        <v>0</v>
      </c>
      <c r="V173" s="19">
        <v>0</v>
      </c>
      <c r="W173" s="19">
        <v>0</v>
      </c>
      <c r="X173" s="19">
        <v>0</v>
      </c>
      <c r="Y173" s="19">
        <v>0</v>
      </c>
      <c r="Z173" s="19">
        <v>0</v>
      </c>
      <c r="AA173" s="19">
        <v>0</v>
      </c>
      <c r="AB173" s="19">
        <v>0</v>
      </c>
      <c r="AC173" s="19">
        <v>0</v>
      </c>
      <c r="AD173" s="20">
        <f t="shared" si="19"/>
        <v>0</v>
      </c>
    </row>
    <row r="174" spans="1:30" s="21" customFormat="1" x14ac:dyDescent="0.3">
      <c r="A174" s="24" t="s">
        <v>107</v>
      </c>
      <c r="B174" s="25"/>
      <c r="C174" s="26">
        <f>SUM(C168:C173)</f>
        <v>0</v>
      </c>
      <c r="D174" s="27">
        <f t="shared" ref="D174:AD174" si="27">SUM(D168:D173)</f>
        <v>0</v>
      </c>
      <c r="E174" s="27">
        <f t="shared" si="27"/>
        <v>0</v>
      </c>
      <c r="F174" s="27">
        <f t="shared" si="27"/>
        <v>0</v>
      </c>
      <c r="G174" s="27">
        <f t="shared" si="27"/>
        <v>0</v>
      </c>
      <c r="H174" s="27">
        <f t="shared" si="27"/>
        <v>0</v>
      </c>
      <c r="I174" s="27">
        <f t="shared" si="27"/>
        <v>0</v>
      </c>
      <c r="J174" s="27">
        <f t="shared" si="27"/>
        <v>0</v>
      </c>
      <c r="K174" s="27">
        <f t="shared" si="27"/>
        <v>0</v>
      </c>
      <c r="L174" s="27">
        <f t="shared" si="27"/>
        <v>0</v>
      </c>
      <c r="M174" s="27">
        <f t="shared" si="27"/>
        <v>0</v>
      </c>
      <c r="N174" s="27">
        <f t="shared" si="27"/>
        <v>0</v>
      </c>
      <c r="O174" s="27">
        <f t="shared" si="27"/>
        <v>0</v>
      </c>
      <c r="P174" s="27">
        <f t="shared" si="27"/>
        <v>0</v>
      </c>
      <c r="Q174" s="27">
        <f t="shared" si="27"/>
        <v>0</v>
      </c>
      <c r="R174" s="27">
        <f t="shared" si="27"/>
        <v>0</v>
      </c>
      <c r="S174" s="27">
        <f t="shared" si="27"/>
        <v>0</v>
      </c>
      <c r="T174" s="27">
        <f t="shared" si="27"/>
        <v>0</v>
      </c>
      <c r="U174" s="27">
        <f t="shared" si="27"/>
        <v>0</v>
      </c>
      <c r="V174" s="27">
        <f t="shared" si="27"/>
        <v>0</v>
      </c>
      <c r="W174" s="27">
        <f t="shared" si="27"/>
        <v>0</v>
      </c>
      <c r="X174" s="27">
        <f t="shared" si="27"/>
        <v>0</v>
      </c>
      <c r="Y174" s="27">
        <f t="shared" si="27"/>
        <v>0</v>
      </c>
      <c r="Z174" s="27">
        <f t="shared" si="27"/>
        <v>0</v>
      </c>
      <c r="AA174" s="27">
        <f t="shared" si="27"/>
        <v>0</v>
      </c>
      <c r="AB174" s="27">
        <f t="shared" si="27"/>
        <v>0</v>
      </c>
      <c r="AC174" s="27">
        <f t="shared" si="27"/>
        <v>0</v>
      </c>
      <c r="AD174" s="28">
        <f t="shared" si="27"/>
        <v>0</v>
      </c>
    </row>
    <row r="175" spans="1:30" s="21" customFormat="1" x14ac:dyDescent="0.3">
      <c r="A175" s="10"/>
      <c r="B175" s="2"/>
      <c r="C175" s="29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20"/>
    </row>
    <row r="176" spans="1:30" s="21" customFormat="1" x14ac:dyDescent="0.3">
      <c r="A176" s="24" t="s">
        <v>108</v>
      </c>
      <c r="B176" s="25"/>
      <c r="C176" s="26">
        <f t="shared" ref="C176:AD176" si="28">C165+C174</f>
        <v>0</v>
      </c>
      <c r="D176" s="27">
        <f t="shared" si="28"/>
        <v>4893604.6344150007</v>
      </c>
      <c r="E176" s="27">
        <f t="shared" si="28"/>
        <v>0</v>
      </c>
      <c r="F176" s="27">
        <f t="shared" si="28"/>
        <v>0</v>
      </c>
      <c r="G176" s="27">
        <f t="shared" si="28"/>
        <v>0</v>
      </c>
      <c r="H176" s="27">
        <f t="shared" si="28"/>
        <v>508563.45</v>
      </c>
      <c r="I176" s="27">
        <f t="shared" si="28"/>
        <v>0</v>
      </c>
      <c r="J176" s="27">
        <f t="shared" si="28"/>
        <v>0</v>
      </c>
      <c r="K176" s="27">
        <f t="shared" si="28"/>
        <v>0</v>
      </c>
      <c r="L176" s="27">
        <f t="shared" si="28"/>
        <v>0</v>
      </c>
      <c r="M176" s="27">
        <f t="shared" si="28"/>
        <v>0</v>
      </c>
      <c r="N176" s="27">
        <f t="shared" si="28"/>
        <v>0</v>
      </c>
      <c r="O176" s="27">
        <f t="shared" si="28"/>
        <v>0</v>
      </c>
      <c r="P176" s="27">
        <f t="shared" si="28"/>
        <v>0</v>
      </c>
      <c r="Q176" s="27">
        <f t="shared" si="28"/>
        <v>0</v>
      </c>
      <c r="R176" s="27">
        <f t="shared" si="28"/>
        <v>0</v>
      </c>
      <c r="S176" s="27">
        <f t="shared" si="28"/>
        <v>0</v>
      </c>
      <c r="T176" s="27">
        <f t="shared" si="28"/>
        <v>0</v>
      </c>
      <c r="U176" s="27">
        <f t="shared" si="28"/>
        <v>302606</v>
      </c>
      <c r="V176" s="27">
        <f t="shared" si="28"/>
        <v>0</v>
      </c>
      <c r="W176" s="27">
        <f t="shared" si="28"/>
        <v>0</v>
      </c>
      <c r="X176" s="27">
        <f t="shared" si="28"/>
        <v>0</v>
      </c>
      <c r="Y176" s="27">
        <f t="shared" si="28"/>
        <v>0</v>
      </c>
      <c r="Z176" s="27">
        <f t="shared" si="28"/>
        <v>0</v>
      </c>
      <c r="AA176" s="27">
        <f t="shared" si="28"/>
        <v>0</v>
      </c>
      <c r="AB176" s="27">
        <f t="shared" si="28"/>
        <v>0</v>
      </c>
      <c r="AC176" s="27">
        <f t="shared" si="28"/>
        <v>0</v>
      </c>
      <c r="AD176" s="28">
        <f t="shared" si="28"/>
        <v>5704774.0844149999</v>
      </c>
    </row>
    <row r="177" spans="1:30" s="21" customFormat="1" x14ac:dyDescent="0.3">
      <c r="A177" s="10"/>
      <c r="B177" s="2"/>
      <c r="C177" s="29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20"/>
    </row>
    <row r="178" spans="1:30" s="21" customFormat="1" x14ac:dyDescent="0.3">
      <c r="A178" s="10" t="s">
        <v>109</v>
      </c>
      <c r="B178" s="2"/>
      <c r="C178" s="29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  <c r="AB178" s="30"/>
      <c r="AC178" s="30"/>
      <c r="AD178" s="20"/>
    </row>
    <row r="179" spans="1:30" s="21" customFormat="1" x14ac:dyDescent="0.3">
      <c r="A179" s="31" t="s">
        <v>110</v>
      </c>
      <c r="B179" s="2" t="s">
        <v>111</v>
      </c>
      <c r="C179" s="12">
        <v>0</v>
      </c>
      <c r="D179" s="33">
        <f>18735</f>
        <v>18735</v>
      </c>
      <c r="E179" s="19">
        <v>0</v>
      </c>
      <c r="F179" s="19">
        <v>0</v>
      </c>
      <c r="G179" s="19">
        <v>0</v>
      </c>
      <c r="H179" s="19">
        <v>0</v>
      </c>
      <c r="I179" s="19">
        <v>0</v>
      </c>
      <c r="J179" s="19">
        <v>0</v>
      </c>
      <c r="K179" s="19">
        <v>0</v>
      </c>
      <c r="L179" s="19">
        <v>0</v>
      </c>
      <c r="M179" s="19">
        <v>0</v>
      </c>
      <c r="N179" s="19">
        <v>0</v>
      </c>
      <c r="O179" s="19">
        <v>0</v>
      </c>
      <c r="P179" s="19">
        <v>0</v>
      </c>
      <c r="Q179" s="19">
        <v>0</v>
      </c>
      <c r="R179" s="19">
        <v>0</v>
      </c>
      <c r="S179" s="19">
        <v>0</v>
      </c>
      <c r="T179" s="19">
        <v>0</v>
      </c>
      <c r="U179" s="19">
        <v>0</v>
      </c>
      <c r="V179" s="19">
        <v>0</v>
      </c>
      <c r="W179" s="19">
        <v>0</v>
      </c>
      <c r="X179" s="19">
        <v>0</v>
      </c>
      <c r="Y179" s="19">
        <v>0</v>
      </c>
      <c r="Z179" s="19">
        <v>0</v>
      </c>
      <c r="AA179" s="19">
        <v>0</v>
      </c>
      <c r="AB179" s="19">
        <v>0</v>
      </c>
      <c r="AC179" s="19">
        <v>0</v>
      </c>
      <c r="AD179" s="20">
        <f t="shared" si="19"/>
        <v>18735</v>
      </c>
    </row>
    <row r="180" spans="1:30" s="21" customFormat="1" x14ac:dyDescent="0.3">
      <c r="A180" s="31" t="s">
        <v>112</v>
      </c>
      <c r="B180" s="2" t="s">
        <v>113</v>
      </c>
      <c r="C180" s="12">
        <v>0</v>
      </c>
      <c r="D180" s="19">
        <v>0</v>
      </c>
      <c r="E180" s="19">
        <v>0</v>
      </c>
      <c r="F180" s="19">
        <v>0</v>
      </c>
      <c r="G180" s="19">
        <v>0</v>
      </c>
      <c r="H180" s="19">
        <v>0</v>
      </c>
      <c r="I180" s="19">
        <v>0</v>
      </c>
      <c r="J180" s="19">
        <v>0</v>
      </c>
      <c r="K180" s="19">
        <v>0</v>
      </c>
      <c r="L180" s="19">
        <v>0</v>
      </c>
      <c r="M180" s="19">
        <v>0</v>
      </c>
      <c r="N180" s="19">
        <v>0</v>
      </c>
      <c r="O180" s="19">
        <v>0</v>
      </c>
      <c r="P180" s="19">
        <v>0</v>
      </c>
      <c r="Q180" s="19">
        <v>0</v>
      </c>
      <c r="R180" s="19">
        <v>0</v>
      </c>
      <c r="S180" s="19">
        <v>0</v>
      </c>
      <c r="T180" s="19">
        <v>0</v>
      </c>
      <c r="U180" s="19">
        <v>0</v>
      </c>
      <c r="V180" s="19">
        <v>0</v>
      </c>
      <c r="W180" s="19">
        <v>0</v>
      </c>
      <c r="X180" s="19">
        <v>0</v>
      </c>
      <c r="Y180" s="19">
        <v>0</v>
      </c>
      <c r="Z180" s="19">
        <v>0</v>
      </c>
      <c r="AA180" s="19">
        <v>0</v>
      </c>
      <c r="AB180" s="19">
        <v>0</v>
      </c>
      <c r="AC180" s="19">
        <v>0</v>
      </c>
      <c r="AD180" s="20">
        <f t="shared" si="19"/>
        <v>0</v>
      </c>
    </row>
    <row r="181" spans="1:30" s="21" customFormat="1" x14ac:dyDescent="0.3">
      <c r="A181" s="31" t="s">
        <v>114</v>
      </c>
      <c r="B181" s="2" t="s">
        <v>115</v>
      </c>
      <c r="C181" s="12">
        <v>0</v>
      </c>
      <c r="D181" s="33">
        <v>136000</v>
      </c>
      <c r="E181" s="19">
        <v>0</v>
      </c>
      <c r="F181" s="19">
        <v>0</v>
      </c>
      <c r="G181" s="19">
        <v>0</v>
      </c>
      <c r="H181" s="19">
        <v>0</v>
      </c>
      <c r="I181" s="19">
        <v>0</v>
      </c>
      <c r="J181" s="19">
        <v>0</v>
      </c>
      <c r="K181" s="19">
        <v>0</v>
      </c>
      <c r="L181" s="19">
        <v>0</v>
      </c>
      <c r="M181" s="19">
        <v>0</v>
      </c>
      <c r="N181" s="19">
        <v>0</v>
      </c>
      <c r="O181" s="19">
        <v>0</v>
      </c>
      <c r="P181" s="19">
        <v>0</v>
      </c>
      <c r="Q181" s="19">
        <v>0</v>
      </c>
      <c r="R181" s="19">
        <v>0</v>
      </c>
      <c r="S181" s="19">
        <v>0</v>
      </c>
      <c r="T181" s="19">
        <v>0</v>
      </c>
      <c r="U181" s="19">
        <v>0</v>
      </c>
      <c r="V181" s="19">
        <v>0</v>
      </c>
      <c r="W181" s="19">
        <v>0</v>
      </c>
      <c r="X181" s="19">
        <v>0</v>
      </c>
      <c r="Y181" s="19">
        <v>0</v>
      </c>
      <c r="Z181" s="19">
        <v>0</v>
      </c>
      <c r="AA181" s="19">
        <v>0</v>
      </c>
      <c r="AB181" s="19">
        <v>0</v>
      </c>
      <c r="AC181" s="19">
        <v>0</v>
      </c>
      <c r="AD181" s="20">
        <f t="shared" si="19"/>
        <v>136000</v>
      </c>
    </row>
    <row r="182" spans="1:30" s="21" customFormat="1" x14ac:dyDescent="0.3">
      <c r="A182" s="31" t="s">
        <v>116</v>
      </c>
      <c r="B182" s="2" t="s">
        <v>117</v>
      </c>
      <c r="C182" s="12">
        <v>0</v>
      </c>
      <c r="D182" s="19">
        <v>0</v>
      </c>
      <c r="E182" s="19">
        <v>0</v>
      </c>
      <c r="F182" s="19">
        <v>0</v>
      </c>
      <c r="G182" s="19">
        <v>0</v>
      </c>
      <c r="H182" s="19">
        <v>0</v>
      </c>
      <c r="I182" s="19">
        <v>0</v>
      </c>
      <c r="J182" s="19">
        <v>0</v>
      </c>
      <c r="K182" s="19">
        <v>0</v>
      </c>
      <c r="L182" s="19">
        <v>0</v>
      </c>
      <c r="M182" s="19">
        <v>0</v>
      </c>
      <c r="N182" s="19">
        <v>0</v>
      </c>
      <c r="O182" s="19">
        <v>0</v>
      </c>
      <c r="P182" s="19">
        <v>0</v>
      </c>
      <c r="Q182" s="19">
        <v>0</v>
      </c>
      <c r="R182" s="19">
        <v>0</v>
      </c>
      <c r="S182" s="19">
        <v>0</v>
      </c>
      <c r="T182" s="19">
        <v>0</v>
      </c>
      <c r="U182" s="19">
        <v>0</v>
      </c>
      <c r="V182" s="19">
        <v>0</v>
      </c>
      <c r="W182" s="19">
        <v>0</v>
      </c>
      <c r="X182" s="19">
        <v>0</v>
      </c>
      <c r="Y182" s="19">
        <v>0</v>
      </c>
      <c r="Z182" s="19">
        <v>0</v>
      </c>
      <c r="AA182" s="19">
        <v>0</v>
      </c>
      <c r="AB182" s="19">
        <v>0</v>
      </c>
      <c r="AC182" s="19">
        <v>0</v>
      </c>
      <c r="AD182" s="20">
        <f t="shared" si="19"/>
        <v>0</v>
      </c>
    </row>
    <row r="183" spans="1:30" s="21" customFormat="1" x14ac:dyDescent="0.3">
      <c r="A183" s="39" t="s">
        <v>118</v>
      </c>
      <c r="B183" s="2" t="s">
        <v>119</v>
      </c>
      <c r="C183" s="12">
        <v>0</v>
      </c>
      <c r="D183" s="19">
        <v>0</v>
      </c>
      <c r="E183" s="19">
        <v>0</v>
      </c>
      <c r="F183" s="19">
        <v>0</v>
      </c>
      <c r="G183" s="19">
        <v>0</v>
      </c>
      <c r="H183" s="19">
        <v>0</v>
      </c>
      <c r="I183" s="19">
        <v>0</v>
      </c>
      <c r="J183" s="19">
        <v>0</v>
      </c>
      <c r="K183" s="19">
        <v>0</v>
      </c>
      <c r="L183" s="19">
        <v>0</v>
      </c>
      <c r="M183" s="19">
        <v>0</v>
      </c>
      <c r="N183" s="19">
        <v>0</v>
      </c>
      <c r="O183" s="19">
        <v>0</v>
      </c>
      <c r="P183" s="19">
        <v>0</v>
      </c>
      <c r="Q183" s="19">
        <v>0</v>
      </c>
      <c r="R183" s="19">
        <v>0</v>
      </c>
      <c r="S183" s="19">
        <v>0</v>
      </c>
      <c r="T183" s="19">
        <v>0</v>
      </c>
      <c r="U183" s="19">
        <v>0</v>
      </c>
      <c r="V183" s="19">
        <v>0</v>
      </c>
      <c r="W183" s="19">
        <v>0</v>
      </c>
      <c r="X183" s="19">
        <v>0</v>
      </c>
      <c r="Y183" s="19">
        <v>0</v>
      </c>
      <c r="Z183" s="19">
        <v>0</v>
      </c>
      <c r="AA183" s="19">
        <v>0</v>
      </c>
      <c r="AB183" s="19">
        <v>0</v>
      </c>
      <c r="AC183" s="19">
        <v>0</v>
      </c>
      <c r="AD183" s="20">
        <f t="shared" si="19"/>
        <v>0</v>
      </c>
    </row>
    <row r="184" spans="1:30" s="21" customFormat="1" x14ac:dyDescent="0.3">
      <c r="A184" s="31" t="s">
        <v>120</v>
      </c>
      <c r="B184" s="2" t="s">
        <v>121</v>
      </c>
      <c r="C184" s="12">
        <v>0</v>
      </c>
      <c r="D184" s="19">
        <v>0</v>
      </c>
      <c r="E184" s="19">
        <v>0</v>
      </c>
      <c r="F184" s="19">
        <v>0</v>
      </c>
      <c r="G184" s="19">
        <v>0</v>
      </c>
      <c r="H184" s="19">
        <v>0</v>
      </c>
      <c r="I184" s="19">
        <v>0</v>
      </c>
      <c r="J184" s="19">
        <v>0</v>
      </c>
      <c r="K184" s="19">
        <v>0</v>
      </c>
      <c r="L184" s="19">
        <v>0</v>
      </c>
      <c r="M184" s="19">
        <v>0</v>
      </c>
      <c r="N184" s="19">
        <v>0</v>
      </c>
      <c r="O184" s="19">
        <v>0</v>
      </c>
      <c r="P184" s="19">
        <v>0</v>
      </c>
      <c r="Q184" s="19">
        <v>0</v>
      </c>
      <c r="R184" s="19">
        <v>0</v>
      </c>
      <c r="S184" s="19">
        <v>0</v>
      </c>
      <c r="T184" s="19">
        <v>0</v>
      </c>
      <c r="U184" s="19">
        <v>0</v>
      </c>
      <c r="V184" s="19">
        <v>0</v>
      </c>
      <c r="W184" s="19">
        <v>0</v>
      </c>
      <c r="X184" s="19">
        <v>0</v>
      </c>
      <c r="Y184" s="19">
        <v>0</v>
      </c>
      <c r="Z184" s="19">
        <v>0</v>
      </c>
      <c r="AA184" s="19">
        <v>0</v>
      </c>
      <c r="AB184" s="19">
        <v>0</v>
      </c>
      <c r="AC184" s="19">
        <v>0</v>
      </c>
      <c r="AD184" s="20">
        <f t="shared" si="19"/>
        <v>0</v>
      </c>
    </row>
    <row r="185" spans="1:30" s="21" customFormat="1" x14ac:dyDescent="0.3">
      <c r="A185" s="31" t="s">
        <v>122</v>
      </c>
      <c r="B185" s="2" t="s">
        <v>123</v>
      </c>
      <c r="C185" s="12">
        <v>0</v>
      </c>
      <c r="D185" s="19">
        <v>0</v>
      </c>
      <c r="E185" s="19">
        <v>0</v>
      </c>
      <c r="F185" s="19">
        <v>0</v>
      </c>
      <c r="G185" s="19">
        <v>0</v>
      </c>
      <c r="H185" s="19">
        <v>0</v>
      </c>
      <c r="I185" s="19">
        <v>0</v>
      </c>
      <c r="J185" s="19">
        <v>0</v>
      </c>
      <c r="K185" s="19">
        <v>0</v>
      </c>
      <c r="L185" s="19">
        <v>0</v>
      </c>
      <c r="M185" s="19">
        <v>0</v>
      </c>
      <c r="N185" s="19">
        <v>0</v>
      </c>
      <c r="O185" s="19">
        <v>0</v>
      </c>
      <c r="P185" s="19">
        <v>0</v>
      </c>
      <c r="Q185" s="19">
        <v>0</v>
      </c>
      <c r="R185" s="19">
        <v>0</v>
      </c>
      <c r="S185" s="19">
        <v>0</v>
      </c>
      <c r="T185" s="19">
        <v>0</v>
      </c>
      <c r="U185" s="19">
        <v>0</v>
      </c>
      <c r="V185" s="19">
        <v>0</v>
      </c>
      <c r="W185" s="19">
        <v>0</v>
      </c>
      <c r="X185" s="19">
        <v>0</v>
      </c>
      <c r="Y185" s="19">
        <v>0</v>
      </c>
      <c r="Z185" s="19">
        <v>0</v>
      </c>
      <c r="AA185" s="19">
        <v>0</v>
      </c>
      <c r="AB185" s="19">
        <v>0</v>
      </c>
      <c r="AC185" s="19">
        <v>0</v>
      </c>
      <c r="AD185" s="20">
        <f t="shared" si="19"/>
        <v>0</v>
      </c>
    </row>
    <row r="186" spans="1:30" s="21" customFormat="1" x14ac:dyDescent="0.3">
      <c r="A186" s="31" t="s">
        <v>124</v>
      </c>
      <c r="B186" s="2" t="s">
        <v>125</v>
      </c>
      <c r="C186" s="12">
        <v>0</v>
      </c>
      <c r="D186" s="19">
        <v>0</v>
      </c>
      <c r="E186" s="19">
        <v>0</v>
      </c>
      <c r="F186" s="19">
        <v>0</v>
      </c>
      <c r="G186" s="19">
        <v>0</v>
      </c>
      <c r="H186" s="19">
        <v>0</v>
      </c>
      <c r="I186" s="19">
        <v>0</v>
      </c>
      <c r="J186" s="19">
        <v>0</v>
      </c>
      <c r="K186" s="19">
        <v>0</v>
      </c>
      <c r="L186" s="19">
        <v>0</v>
      </c>
      <c r="M186" s="19">
        <v>0</v>
      </c>
      <c r="N186" s="19">
        <v>0</v>
      </c>
      <c r="O186" s="19">
        <v>0</v>
      </c>
      <c r="P186" s="19">
        <v>0</v>
      </c>
      <c r="Q186" s="19">
        <v>0</v>
      </c>
      <c r="R186" s="19">
        <v>0</v>
      </c>
      <c r="S186" s="19">
        <v>0</v>
      </c>
      <c r="T186" s="19">
        <v>0</v>
      </c>
      <c r="U186" s="19">
        <v>0</v>
      </c>
      <c r="V186" s="19">
        <v>0</v>
      </c>
      <c r="W186" s="19">
        <v>0</v>
      </c>
      <c r="X186" s="19">
        <v>0</v>
      </c>
      <c r="Y186" s="19">
        <v>0</v>
      </c>
      <c r="Z186" s="19">
        <v>0</v>
      </c>
      <c r="AA186" s="19">
        <v>0</v>
      </c>
      <c r="AB186" s="19">
        <v>0</v>
      </c>
      <c r="AC186" s="19">
        <v>0</v>
      </c>
      <c r="AD186" s="20">
        <f t="shared" si="19"/>
        <v>0</v>
      </c>
    </row>
    <row r="187" spans="1:30" s="21" customFormat="1" x14ac:dyDescent="0.3">
      <c r="A187" s="31" t="s">
        <v>126</v>
      </c>
      <c r="B187" s="2" t="s">
        <v>127</v>
      </c>
      <c r="C187" s="12">
        <v>0</v>
      </c>
      <c r="D187" s="19">
        <v>0</v>
      </c>
      <c r="E187" s="19">
        <v>0</v>
      </c>
      <c r="F187" s="19">
        <v>0</v>
      </c>
      <c r="G187" s="19">
        <v>0</v>
      </c>
      <c r="H187" s="19">
        <v>0</v>
      </c>
      <c r="I187" s="19">
        <v>0</v>
      </c>
      <c r="J187" s="19">
        <v>0</v>
      </c>
      <c r="K187" s="19">
        <v>0</v>
      </c>
      <c r="L187" s="19">
        <v>0</v>
      </c>
      <c r="M187" s="19">
        <v>0</v>
      </c>
      <c r="N187" s="19">
        <v>0</v>
      </c>
      <c r="O187" s="19">
        <v>0</v>
      </c>
      <c r="P187" s="19">
        <v>0</v>
      </c>
      <c r="Q187" s="19">
        <v>0</v>
      </c>
      <c r="R187" s="19">
        <v>0</v>
      </c>
      <c r="S187" s="19">
        <v>0</v>
      </c>
      <c r="T187" s="19">
        <v>0</v>
      </c>
      <c r="U187" s="19">
        <v>0</v>
      </c>
      <c r="V187" s="19">
        <v>0</v>
      </c>
      <c r="W187" s="19">
        <v>0</v>
      </c>
      <c r="X187" s="19">
        <v>0</v>
      </c>
      <c r="Y187" s="19">
        <v>0</v>
      </c>
      <c r="Z187" s="19">
        <v>0</v>
      </c>
      <c r="AA187" s="19">
        <v>0</v>
      </c>
      <c r="AB187" s="19">
        <v>0</v>
      </c>
      <c r="AC187" s="19">
        <v>0</v>
      </c>
      <c r="AD187" s="20">
        <f t="shared" ref="AD187" si="29">SUM(C187:AC187)</f>
        <v>0</v>
      </c>
    </row>
    <row r="188" spans="1:30" s="21" customFormat="1" x14ac:dyDescent="0.3">
      <c r="A188" s="31" t="s">
        <v>128</v>
      </c>
      <c r="B188" s="2" t="s">
        <v>129</v>
      </c>
      <c r="C188" s="12">
        <v>0</v>
      </c>
      <c r="D188" s="19">
        <v>0</v>
      </c>
      <c r="E188" s="19">
        <v>0</v>
      </c>
      <c r="F188" s="19">
        <v>0</v>
      </c>
      <c r="G188" s="19">
        <v>0</v>
      </c>
      <c r="H188" s="19">
        <v>0</v>
      </c>
      <c r="I188" s="19">
        <v>0</v>
      </c>
      <c r="J188" s="19">
        <v>0</v>
      </c>
      <c r="K188" s="19">
        <v>0</v>
      </c>
      <c r="L188" s="19">
        <v>0</v>
      </c>
      <c r="M188" s="19">
        <v>0</v>
      </c>
      <c r="N188" s="19">
        <v>0</v>
      </c>
      <c r="O188" s="19">
        <v>0</v>
      </c>
      <c r="P188" s="19">
        <v>0</v>
      </c>
      <c r="Q188" s="19">
        <v>0</v>
      </c>
      <c r="R188" s="19">
        <v>0</v>
      </c>
      <c r="S188" s="19">
        <v>0</v>
      </c>
      <c r="T188" s="19">
        <v>0</v>
      </c>
      <c r="U188" s="19">
        <v>0</v>
      </c>
      <c r="V188" s="19">
        <v>0</v>
      </c>
      <c r="W188" s="19">
        <v>0</v>
      </c>
      <c r="X188" s="19">
        <v>0</v>
      </c>
      <c r="Y188" s="19">
        <v>0</v>
      </c>
      <c r="Z188" s="19">
        <v>0</v>
      </c>
      <c r="AA188" s="19">
        <v>0</v>
      </c>
      <c r="AB188" s="19">
        <v>0</v>
      </c>
      <c r="AC188" s="19">
        <v>0</v>
      </c>
      <c r="AD188" s="20">
        <f t="shared" si="19"/>
        <v>0</v>
      </c>
    </row>
    <row r="189" spans="1:30" s="21" customFormat="1" x14ac:dyDescent="0.3">
      <c r="A189" s="31" t="s">
        <v>130</v>
      </c>
      <c r="B189" s="2" t="s">
        <v>129</v>
      </c>
      <c r="C189" s="12">
        <v>0</v>
      </c>
      <c r="D189" s="19">
        <v>0</v>
      </c>
      <c r="E189" s="19">
        <v>0</v>
      </c>
      <c r="F189" s="19">
        <v>0</v>
      </c>
      <c r="G189" s="19">
        <v>0</v>
      </c>
      <c r="H189" s="19">
        <v>0</v>
      </c>
      <c r="I189" s="19">
        <v>0</v>
      </c>
      <c r="J189" s="19">
        <v>0</v>
      </c>
      <c r="K189" s="19">
        <v>0</v>
      </c>
      <c r="L189" s="19">
        <v>0</v>
      </c>
      <c r="M189" s="19">
        <v>0</v>
      </c>
      <c r="N189" s="19">
        <v>0</v>
      </c>
      <c r="O189" s="19">
        <v>0</v>
      </c>
      <c r="P189" s="19">
        <v>0</v>
      </c>
      <c r="Q189" s="19">
        <v>0</v>
      </c>
      <c r="R189" s="19">
        <v>0</v>
      </c>
      <c r="S189" s="19">
        <v>0</v>
      </c>
      <c r="T189" s="19">
        <v>0</v>
      </c>
      <c r="U189" s="19">
        <v>0</v>
      </c>
      <c r="V189" s="19">
        <v>0</v>
      </c>
      <c r="W189" s="19">
        <v>0</v>
      </c>
      <c r="X189" s="19">
        <v>0</v>
      </c>
      <c r="Y189" s="19">
        <v>0</v>
      </c>
      <c r="Z189" s="19">
        <v>0</v>
      </c>
      <c r="AA189" s="19">
        <v>0</v>
      </c>
      <c r="AB189" s="19">
        <v>0</v>
      </c>
      <c r="AC189" s="19">
        <v>0</v>
      </c>
      <c r="AD189" s="20">
        <f t="shared" si="19"/>
        <v>0</v>
      </c>
    </row>
    <row r="190" spans="1:30" s="21" customFormat="1" x14ac:dyDescent="0.3">
      <c r="A190" s="31" t="s">
        <v>131</v>
      </c>
      <c r="B190" s="2" t="s">
        <v>132</v>
      </c>
      <c r="C190" s="12">
        <v>0</v>
      </c>
      <c r="D190" s="19">
        <v>0</v>
      </c>
      <c r="E190" s="19">
        <v>0</v>
      </c>
      <c r="F190" s="19">
        <v>0</v>
      </c>
      <c r="G190" s="19">
        <v>0</v>
      </c>
      <c r="H190" s="19">
        <v>0</v>
      </c>
      <c r="I190" s="19">
        <v>0</v>
      </c>
      <c r="J190" s="19">
        <v>0</v>
      </c>
      <c r="K190" s="19">
        <v>0</v>
      </c>
      <c r="L190" s="19">
        <v>0</v>
      </c>
      <c r="M190" s="19">
        <v>0</v>
      </c>
      <c r="N190" s="19">
        <v>0</v>
      </c>
      <c r="O190" s="19">
        <v>0</v>
      </c>
      <c r="P190" s="19">
        <v>0</v>
      </c>
      <c r="Q190" s="19">
        <v>0</v>
      </c>
      <c r="R190" s="19">
        <v>0</v>
      </c>
      <c r="S190" s="19">
        <v>0</v>
      </c>
      <c r="T190" s="19">
        <v>0</v>
      </c>
      <c r="U190" s="19">
        <v>0</v>
      </c>
      <c r="V190" s="19">
        <v>0</v>
      </c>
      <c r="W190" s="19">
        <v>0</v>
      </c>
      <c r="X190" s="19">
        <v>0</v>
      </c>
      <c r="Y190" s="19">
        <v>0</v>
      </c>
      <c r="Z190" s="19">
        <v>0</v>
      </c>
      <c r="AA190" s="19">
        <v>0</v>
      </c>
      <c r="AB190" s="19">
        <v>0</v>
      </c>
      <c r="AC190" s="19">
        <v>0</v>
      </c>
      <c r="AD190" s="20">
        <f t="shared" si="19"/>
        <v>0</v>
      </c>
    </row>
    <row r="191" spans="1:30" s="21" customFormat="1" x14ac:dyDescent="0.3">
      <c r="A191" s="31" t="s">
        <v>133</v>
      </c>
      <c r="B191" s="2" t="s">
        <v>134</v>
      </c>
      <c r="C191" s="12">
        <v>0</v>
      </c>
      <c r="D191" s="33">
        <f>3066610+28485</f>
        <v>3095095</v>
      </c>
      <c r="E191" s="19">
        <v>0</v>
      </c>
      <c r="F191" s="19">
        <v>0</v>
      </c>
      <c r="G191" s="19">
        <v>0</v>
      </c>
      <c r="H191" s="19">
        <v>0</v>
      </c>
      <c r="I191" s="19">
        <v>0</v>
      </c>
      <c r="J191" s="19">
        <v>0</v>
      </c>
      <c r="K191" s="19">
        <v>0</v>
      </c>
      <c r="L191" s="19">
        <v>0</v>
      </c>
      <c r="M191" s="19">
        <v>0</v>
      </c>
      <c r="N191" s="19">
        <v>0</v>
      </c>
      <c r="O191" s="19">
        <v>0</v>
      </c>
      <c r="P191" s="19">
        <v>0</v>
      </c>
      <c r="Q191" s="19">
        <v>0</v>
      </c>
      <c r="R191" s="19">
        <v>0</v>
      </c>
      <c r="S191" s="19">
        <v>0</v>
      </c>
      <c r="T191" s="19">
        <v>0</v>
      </c>
      <c r="U191" s="19">
        <v>0</v>
      </c>
      <c r="V191" s="19">
        <v>0</v>
      </c>
      <c r="W191" s="19">
        <v>0</v>
      </c>
      <c r="X191" s="19">
        <v>0</v>
      </c>
      <c r="Y191" s="19">
        <v>0</v>
      </c>
      <c r="Z191" s="19">
        <v>0</v>
      </c>
      <c r="AA191" s="19">
        <v>0</v>
      </c>
      <c r="AB191" s="19">
        <v>0</v>
      </c>
      <c r="AC191" s="19">
        <v>0</v>
      </c>
      <c r="AD191" s="20">
        <f t="shared" si="19"/>
        <v>3095095</v>
      </c>
    </row>
    <row r="192" spans="1:30" s="21" customFormat="1" x14ac:dyDescent="0.3">
      <c r="A192" s="31" t="s">
        <v>135</v>
      </c>
      <c r="B192" s="2" t="s">
        <v>136</v>
      </c>
      <c r="C192" s="12">
        <v>0</v>
      </c>
      <c r="D192" s="19">
        <v>0</v>
      </c>
      <c r="E192" s="19">
        <v>0</v>
      </c>
      <c r="F192" s="19">
        <v>0</v>
      </c>
      <c r="G192" s="19">
        <v>0</v>
      </c>
      <c r="H192" s="19">
        <v>0</v>
      </c>
      <c r="I192" s="19">
        <v>0</v>
      </c>
      <c r="J192" s="19">
        <v>0</v>
      </c>
      <c r="K192" s="19">
        <v>0</v>
      </c>
      <c r="L192" s="19">
        <v>0</v>
      </c>
      <c r="M192" s="19">
        <v>0</v>
      </c>
      <c r="N192" s="19">
        <v>0</v>
      </c>
      <c r="O192" s="19">
        <v>0</v>
      </c>
      <c r="P192" s="19">
        <v>0</v>
      </c>
      <c r="Q192" s="19">
        <v>0</v>
      </c>
      <c r="R192" s="19">
        <v>0</v>
      </c>
      <c r="S192" s="19">
        <v>0</v>
      </c>
      <c r="T192" s="19">
        <v>0</v>
      </c>
      <c r="U192" s="19">
        <v>0</v>
      </c>
      <c r="V192" s="19">
        <v>0</v>
      </c>
      <c r="W192" s="19">
        <v>0</v>
      </c>
      <c r="X192" s="19">
        <v>0</v>
      </c>
      <c r="Y192" s="19">
        <v>0</v>
      </c>
      <c r="Z192" s="19">
        <v>0</v>
      </c>
      <c r="AA192" s="19">
        <v>0</v>
      </c>
      <c r="AB192" s="19">
        <v>0</v>
      </c>
      <c r="AC192" s="19">
        <v>0</v>
      </c>
      <c r="AD192" s="20">
        <f t="shared" si="19"/>
        <v>0</v>
      </c>
    </row>
    <row r="193" spans="1:30" s="21" customFormat="1" x14ac:dyDescent="0.3">
      <c r="A193" s="31" t="s">
        <v>137</v>
      </c>
      <c r="B193" s="2" t="s">
        <v>138</v>
      </c>
      <c r="C193" s="12">
        <v>0</v>
      </c>
      <c r="D193" s="19">
        <v>0</v>
      </c>
      <c r="E193" s="19">
        <v>0</v>
      </c>
      <c r="F193" s="19">
        <v>0</v>
      </c>
      <c r="G193" s="19">
        <v>0</v>
      </c>
      <c r="H193" s="19">
        <v>0</v>
      </c>
      <c r="I193" s="19">
        <v>0</v>
      </c>
      <c r="J193" s="19">
        <v>0</v>
      </c>
      <c r="K193" s="19">
        <v>0</v>
      </c>
      <c r="L193" s="19">
        <v>0</v>
      </c>
      <c r="M193" s="19">
        <v>0</v>
      </c>
      <c r="N193" s="19">
        <v>0</v>
      </c>
      <c r="O193" s="19">
        <v>0</v>
      </c>
      <c r="P193" s="19">
        <v>0</v>
      </c>
      <c r="Q193" s="19">
        <v>0</v>
      </c>
      <c r="R193" s="19">
        <v>0</v>
      </c>
      <c r="S193" s="19">
        <v>0</v>
      </c>
      <c r="T193" s="19">
        <v>0</v>
      </c>
      <c r="U193" s="33">
        <f>U3</f>
        <v>25949</v>
      </c>
      <c r="V193" s="19">
        <v>0</v>
      </c>
      <c r="W193" s="19">
        <v>0</v>
      </c>
      <c r="X193" s="19">
        <v>0</v>
      </c>
      <c r="Y193" s="19">
        <v>0</v>
      </c>
      <c r="Z193" s="19">
        <v>0</v>
      </c>
      <c r="AA193" s="19">
        <v>0</v>
      </c>
      <c r="AB193" s="19">
        <v>0</v>
      </c>
      <c r="AC193" s="19">
        <v>0</v>
      </c>
      <c r="AD193" s="20">
        <f t="shared" si="19"/>
        <v>25949</v>
      </c>
    </row>
    <row r="194" spans="1:30" s="21" customFormat="1" x14ac:dyDescent="0.3">
      <c r="A194" s="31" t="s">
        <v>139</v>
      </c>
      <c r="B194" s="2" t="s">
        <v>140</v>
      </c>
      <c r="C194" s="12">
        <v>0</v>
      </c>
      <c r="D194" s="19">
        <v>0</v>
      </c>
      <c r="E194" s="19">
        <v>0</v>
      </c>
      <c r="F194" s="19">
        <v>0</v>
      </c>
      <c r="G194" s="19">
        <v>0</v>
      </c>
      <c r="H194" s="19">
        <v>0</v>
      </c>
      <c r="I194" s="19">
        <v>0</v>
      </c>
      <c r="J194" s="19">
        <v>0</v>
      </c>
      <c r="K194" s="19">
        <v>0</v>
      </c>
      <c r="L194" s="19">
        <v>0</v>
      </c>
      <c r="M194" s="19">
        <v>0</v>
      </c>
      <c r="N194" s="19">
        <v>0</v>
      </c>
      <c r="O194" s="19">
        <v>0</v>
      </c>
      <c r="P194" s="19">
        <v>0</v>
      </c>
      <c r="Q194" s="19">
        <v>0</v>
      </c>
      <c r="R194" s="19">
        <v>0</v>
      </c>
      <c r="S194" s="19">
        <v>0</v>
      </c>
      <c r="T194" s="19">
        <v>0</v>
      </c>
      <c r="U194" s="19">
        <f>289</f>
        <v>289</v>
      </c>
      <c r="V194" s="19">
        <v>0</v>
      </c>
      <c r="W194" s="19">
        <v>0</v>
      </c>
      <c r="X194" s="19">
        <v>0</v>
      </c>
      <c r="Y194" s="19">
        <v>0</v>
      </c>
      <c r="Z194" s="19">
        <v>0</v>
      </c>
      <c r="AA194" s="19">
        <v>0</v>
      </c>
      <c r="AB194" s="19">
        <v>0</v>
      </c>
      <c r="AC194" s="19">
        <v>0</v>
      </c>
      <c r="AD194" s="20">
        <f t="shared" si="19"/>
        <v>289</v>
      </c>
    </row>
    <row r="195" spans="1:30" s="21" customFormat="1" x14ac:dyDescent="0.3">
      <c r="A195" s="24" t="s">
        <v>141</v>
      </c>
      <c r="B195" s="25"/>
      <c r="C195" s="26">
        <f t="shared" ref="C195:AD195" si="30">SUM(C179:C194)</f>
        <v>0</v>
      </c>
      <c r="D195" s="27">
        <f>SUM(D179:D194)</f>
        <v>3249830</v>
      </c>
      <c r="E195" s="27">
        <f t="shared" si="30"/>
        <v>0</v>
      </c>
      <c r="F195" s="27">
        <f t="shared" si="30"/>
        <v>0</v>
      </c>
      <c r="G195" s="27">
        <f t="shared" si="30"/>
        <v>0</v>
      </c>
      <c r="H195" s="27">
        <f t="shared" si="30"/>
        <v>0</v>
      </c>
      <c r="I195" s="27">
        <f t="shared" si="30"/>
        <v>0</v>
      </c>
      <c r="J195" s="27">
        <f t="shared" si="30"/>
        <v>0</v>
      </c>
      <c r="K195" s="27">
        <f t="shared" si="30"/>
        <v>0</v>
      </c>
      <c r="L195" s="27">
        <f t="shared" si="30"/>
        <v>0</v>
      </c>
      <c r="M195" s="27">
        <f t="shared" si="30"/>
        <v>0</v>
      </c>
      <c r="N195" s="27">
        <f t="shared" si="30"/>
        <v>0</v>
      </c>
      <c r="O195" s="27">
        <f t="shared" si="30"/>
        <v>0</v>
      </c>
      <c r="P195" s="27">
        <f t="shared" si="30"/>
        <v>0</v>
      </c>
      <c r="Q195" s="27">
        <f t="shared" si="30"/>
        <v>0</v>
      </c>
      <c r="R195" s="27">
        <f t="shared" si="30"/>
        <v>0</v>
      </c>
      <c r="S195" s="27">
        <f t="shared" si="30"/>
        <v>0</v>
      </c>
      <c r="T195" s="27">
        <f t="shared" si="30"/>
        <v>0</v>
      </c>
      <c r="U195" s="27">
        <f t="shared" si="30"/>
        <v>26238</v>
      </c>
      <c r="V195" s="27">
        <f t="shared" si="30"/>
        <v>0</v>
      </c>
      <c r="W195" s="27">
        <f t="shared" si="30"/>
        <v>0</v>
      </c>
      <c r="X195" s="27">
        <f t="shared" si="30"/>
        <v>0</v>
      </c>
      <c r="Y195" s="27">
        <f t="shared" si="30"/>
        <v>0</v>
      </c>
      <c r="Z195" s="27">
        <f t="shared" si="30"/>
        <v>0</v>
      </c>
      <c r="AA195" s="27">
        <f t="shared" si="30"/>
        <v>0</v>
      </c>
      <c r="AB195" s="27">
        <f t="shared" si="30"/>
        <v>0</v>
      </c>
      <c r="AC195" s="27">
        <f t="shared" si="30"/>
        <v>0</v>
      </c>
      <c r="AD195" s="28">
        <f t="shared" si="30"/>
        <v>3276068</v>
      </c>
    </row>
    <row r="196" spans="1:30" s="21" customFormat="1" x14ac:dyDescent="0.3">
      <c r="A196" s="10"/>
      <c r="B196" s="2"/>
      <c r="C196" s="29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  <c r="AA196" s="30"/>
      <c r="AB196" s="30"/>
      <c r="AC196" s="30"/>
      <c r="AD196" s="20"/>
    </row>
    <row r="197" spans="1:30" s="21" customFormat="1" ht="52" x14ac:dyDescent="0.3">
      <c r="A197" s="24" t="s">
        <v>142</v>
      </c>
      <c r="B197" s="25"/>
      <c r="C197" s="26">
        <f t="shared" ref="C197:AD197" si="31">C18-C176-C195</f>
        <v>0</v>
      </c>
      <c r="D197" s="27">
        <f>D18-D176-D195</f>
        <v>0.36558499932289124</v>
      </c>
      <c r="E197" s="27">
        <f t="shared" si="31"/>
        <v>0</v>
      </c>
      <c r="F197" s="27">
        <f t="shared" si="31"/>
        <v>0</v>
      </c>
      <c r="G197" s="27">
        <f t="shared" si="31"/>
        <v>0</v>
      </c>
      <c r="H197" s="27">
        <f t="shared" si="31"/>
        <v>-0.16000000003259629</v>
      </c>
      <c r="I197" s="27">
        <f t="shared" si="31"/>
        <v>0</v>
      </c>
      <c r="J197" s="27">
        <f t="shared" si="31"/>
        <v>0</v>
      </c>
      <c r="K197" s="27">
        <f t="shared" si="31"/>
        <v>0</v>
      </c>
      <c r="L197" s="27">
        <f t="shared" si="31"/>
        <v>0</v>
      </c>
      <c r="M197" s="27">
        <f t="shared" si="31"/>
        <v>0</v>
      </c>
      <c r="N197" s="27">
        <f t="shared" si="31"/>
        <v>0</v>
      </c>
      <c r="O197" s="27">
        <f t="shared" si="31"/>
        <v>0</v>
      </c>
      <c r="P197" s="27">
        <f t="shared" si="31"/>
        <v>0</v>
      </c>
      <c r="Q197" s="27">
        <f t="shared" si="31"/>
        <v>0</v>
      </c>
      <c r="R197" s="27">
        <f t="shared" si="31"/>
        <v>0</v>
      </c>
      <c r="S197" s="27">
        <f t="shared" si="31"/>
        <v>0</v>
      </c>
      <c r="T197" s="27">
        <f t="shared" si="31"/>
        <v>0</v>
      </c>
      <c r="U197" s="27">
        <f t="shared" si="31"/>
        <v>0</v>
      </c>
      <c r="V197" s="27">
        <f t="shared" si="31"/>
        <v>0</v>
      </c>
      <c r="W197" s="27">
        <f t="shared" si="31"/>
        <v>0</v>
      </c>
      <c r="X197" s="27">
        <f t="shared" si="31"/>
        <v>0</v>
      </c>
      <c r="Y197" s="27">
        <f t="shared" si="31"/>
        <v>0</v>
      </c>
      <c r="Z197" s="27">
        <f t="shared" si="31"/>
        <v>0</v>
      </c>
      <c r="AA197" s="27">
        <f t="shared" si="31"/>
        <v>0</v>
      </c>
      <c r="AB197" s="27">
        <f t="shared" si="31"/>
        <v>0</v>
      </c>
      <c r="AC197" s="27">
        <f t="shared" si="31"/>
        <v>0</v>
      </c>
      <c r="AD197" s="28">
        <f t="shared" si="31"/>
        <v>0.20558499917387962</v>
      </c>
    </row>
    <row r="199" spans="1:30" ht="25" x14ac:dyDescent="0.3">
      <c r="A199" s="40" t="s">
        <v>143</v>
      </c>
      <c r="C199" s="41" t="str">
        <f t="shared" ref="C199:AD199" si="32">IF(C3&gt;C195,"Yes","No")</f>
        <v>No</v>
      </c>
      <c r="D199" s="41" t="str">
        <f t="shared" si="32"/>
        <v>No</v>
      </c>
      <c r="E199" s="41" t="str">
        <f t="shared" si="32"/>
        <v>No</v>
      </c>
      <c r="F199" s="41" t="str">
        <f t="shared" si="32"/>
        <v>No</v>
      </c>
      <c r="G199" s="41" t="str">
        <f t="shared" si="32"/>
        <v>No</v>
      </c>
      <c r="H199" s="41" t="str">
        <f t="shared" si="32"/>
        <v>No</v>
      </c>
      <c r="I199" s="41" t="str">
        <f t="shared" si="32"/>
        <v>No</v>
      </c>
      <c r="J199" s="41" t="str">
        <f t="shared" si="32"/>
        <v>No</v>
      </c>
      <c r="K199" s="41" t="str">
        <f t="shared" si="32"/>
        <v>No</v>
      </c>
      <c r="L199" s="41" t="str">
        <f t="shared" si="32"/>
        <v>No</v>
      </c>
      <c r="M199" s="41" t="str">
        <f t="shared" si="32"/>
        <v>No</v>
      </c>
      <c r="N199" s="41" t="str">
        <f t="shared" si="32"/>
        <v>No</v>
      </c>
      <c r="O199" s="41" t="str">
        <f t="shared" si="32"/>
        <v>No</v>
      </c>
      <c r="P199" s="41" t="str">
        <f t="shared" si="32"/>
        <v>No</v>
      </c>
      <c r="Q199" s="41" t="str">
        <f t="shared" si="32"/>
        <v>No</v>
      </c>
      <c r="R199" s="41" t="str">
        <f t="shared" si="32"/>
        <v>No</v>
      </c>
      <c r="S199" s="41" t="str">
        <f t="shared" si="32"/>
        <v>No</v>
      </c>
      <c r="T199" s="41" t="str">
        <f t="shared" si="32"/>
        <v>No</v>
      </c>
      <c r="U199" s="41" t="str">
        <f t="shared" si="32"/>
        <v>No</v>
      </c>
      <c r="V199" s="41" t="str">
        <f t="shared" si="32"/>
        <v>No</v>
      </c>
      <c r="W199" s="41" t="str">
        <f t="shared" si="32"/>
        <v>No</v>
      </c>
      <c r="X199" s="41" t="str">
        <f t="shared" si="32"/>
        <v>No</v>
      </c>
      <c r="Y199" s="41" t="str">
        <f t="shared" si="32"/>
        <v>No</v>
      </c>
      <c r="Z199" s="41" t="str">
        <f t="shared" si="32"/>
        <v>No</v>
      </c>
      <c r="AA199" s="41" t="str">
        <f t="shared" si="32"/>
        <v>No</v>
      </c>
      <c r="AB199" s="41" t="str">
        <f t="shared" si="32"/>
        <v>No</v>
      </c>
      <c r="AC199" s="41" t="str">
        <f t="shared" si="32"/>
        <v>No</v>
      </c>
      <c r="AD199" s="41" t="str">
        <f t="shared" si="32"/>
        <v>No</v>
      </c>
    </row>
  </sheetData>
  <conditionalFormatting sqref="C199:AD199">
    <cfRule type="cellIs" dxfId="0" priority="1" operator="equal">
      <formula>"Yes"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FY25 PPSEL UBS Revised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Jodi Poulin</dc:creator>
  <cp:lastModifiedBy>Jodi Poulin</cp:lastModifiedBy>
  <dcterms:created xsi:type="dcterms:W3CDTF">2025-01-20T23:41:04Z</dcterms:created>
  <dcterms:modified xsi:type="dcterms:W3CDTF">2025-01-20T23:42:39Z</dcterms:modified>
</cp:coreProperties>
</file>